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AUDIT 2025\Greenland\Land Values\"/>
    </mc:Choice>
  </mc:AlternateContent>
  <bookViews>
    <workbookView xWindow="0" yWindow="0" windowWidth="13770" windowHeight="11820" activeTab="4"/>
  </bookViews>
  <sheets>
    <sheet name="AG 25" sheetId="1" r:id="rId1"/>
    <sheet name="RES-COMM-IND 25" sheetId="2" r:id="rId2"/>
    <sheet name="TC 25" sheetId="3" r:id="rId3"/>
    <sheet name="LANDFILL 25" sheetId="4" r:id="rId4"/>
    <sheet name="TOWNSITE 25" sheetId="5" r:id="rId5"/>
    <sheet name="COMM HWY FRONTAGE 2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6" l="1"/>
  <c r="P11" i="6"/>
  <c r="N11" i="6"/>
  <c r="M11" i="6"/>
  <c r="K11" i="6"/>
  <c r="I11" i="6"/>
  <c r="J12" i="6" s="1"/>
  <c r="H11" i="6"/>
  <c r="E11" i="6"/>
  <c r="R8" i="6"/>
  <c r="L7" i="6"/>
  <c r="S7" i="6" s="1"/>
  <c r="J7" i="6"/>
  <c r="L6" i="6"/>
  <c r="S6" i="6" s="1"/>
  <c r="J6" i="6"/>
  <c r="L5" i="6"/>
  <c r="T5" i="6" s="1"/>
  <c r="J5" i="6"/>
  <c r="L4" i="6"/>
  <c r="S4" i="6" s="1"/>
  <c r="J4" i="6"/>
  <c r="J11" i="6" s="1"/>
  <c r="T3" i="6"/>
  <c r="L3" i="6"/>
  <c r="S3" i="6" s="1"/>
  <c r="J3" i="6"/>
  <c r="J13" i="6" s="1"/>
  <c r="L11" i="6" l="1"/>
  <c r="T6" i="6"/>
  <c r="R7" i="6"/>
  <c r="R5" i="6"/>
  <c r="T7" i="6"/>
  <c r="R6" i="6"/>
  <c r="R4" i="6"/>
  <c r="T4" i="6"/>
  <c r="S5" i="6"/>
  <c r="R3" i="6"/>
  <c r="T13" i="6" l="1"/>
  <c r="N13" i="6"/>
  <c r="E16" i="5" l="1"/>
  <c r="D16" i="5"/>
  <c r="C16" i="5"/>
  <c r="F16" i="5" s="1"/>
  <c r="F13" i="5"/>
  <c r="F12" i="5"/>
  <c r="F11" i="5"/>
  <c r="F10" i="5"/>
  <c r="F9" i="5"/>
  <c r="F8" i="5"/>
  <c r="F7" i="5"/>
  <c r="F6" i="5"/>
  <c r="F5" i="5"/>
  <c r="F4" i="5"/>
  <c r="F3" i="5"/>
  <c r="P5" i="4" l="1"/>
  <c r="O5" i="4"/>
  <c r="M5" i="4"/>
  <c r="L5" i="4"/>
  <c r="J5" i="4"/>
  <c r="H5" i="4"/>
  <c r="G5" i="4"/>
  <c r="D5" i="4"/>
  <c r="K4" i="4"/>
  <c r="R4" i="4" s="1"/>
  <c r="I4" i="4"/>
  <c r="K3" i="4"/>
  <c r="R3" i="4" s="1"/>
  <c r="I3" i="4"/>
  <c r="K2" i="4"/>
  <c r="I2" i="4"/>
  <c r="I7" i="4" s="1"/>
  <c r="K5" i="4" l="1"/>
  <c r="Q4" i="4"/>
  <c r="I6" i="4"/>
  <c r="P7" i="4"/>
  <c r="M7" i="4"/>
  <c r="Q2" i="4"/>
  <c r="R2" i="4"/>
  <c r="Q3" i="4"/>
  <c r="D42" i="3" l="1"/>
  <c r="C42" i="3"/>
  <c r="E40" i="3"/>
  <c r="E39" i="3"/>
  <c r="E38" i="3"/>
  <c r="E37" i="3"/>
  <c r="E36" i="3"/>
  <c r="E35" i="3"/>
  <c r="E34" i="3"/>
  <c r="E42" i="3" s="1"/>
  <c r="E31" i="3"/>
  <c r="D31" i="3"/>
  <c r="C31" i="3"/>
  <c r="E29" i="3"/>
  <c r="E28" i="3"/>
  <c r="E27" i="3"/>
  <c r="E26" i="3"/>
  <c r="E25" i="3"/>
  <c r="E24" i="3"/>
  <c r="D21" i="3"/>
  <c r="C21" i="3"/>
  <c r="E19" i="3"/>
  <c r="E18" i="3"/>
  <c r="E17" i="3"/>
  <c r="E16" i="3"/>
  <c r="E15" i="3"/>
  <c r="E14" i="3"/>
  <c r="E13" i="3"/>
  <c r="E12" i="3"/>
  <c r="E11" i="3"/>
  <c r="E10" i="3"/>
  <c r="E21" i="3" s="1"/>
  <c r="E7" i="3"/>
  <c r="D7" i="3"/>
  <c r="C7" i="3"/>
  <c r="E5" i="3"/>
  <c r="E4" i="3"/>
  <c r="E3" i="3"/>
  <c r="E42" i="2" l="1"/>
  <c r="E41" i="2"/>
  <c r="D41" i="2"/>
  <c r="C41" i="2"/>
  <c r="E40" i="2"/>
  <c r="E39" i="2"/>
  <c r="D36" i="2"/>
  <c r="C36" i="2"/>
  <c r="E36" i="2" s="1"/>
  <c r="E35" i="2"/>
  <c r="E34" i="2"/>
  <c r="E33" i="2"/>
  <c r="E37" i="2" s="1"/>
  <c r="E31" i="2"/>
  <c r="D30" i="2"/>
  <c r="E30" i="2" s="1"/>
  <c r="C30" i="2"/>
  <c r="E29" i="2"/>
  <c r="E28" i="2"/>
  <c r="E27" i="2"/>
  <c r="E26" i="2"/>
  <c r="E25" i="2"/>
  <c r="E24" i="2"/>
  <c r="E23" i="2"/>
  <c r="E22" i="2"/>
  <c r="D19" i="2"/>
  <c r="E19" i="2" s="1"/>
  <c r="C19" i="2"/>
  <c r="E18" i="2"/>
  <c r="E17" i="2"/>
  <c r="E16" i="2"/>
  <c r="E15" i="2"/>
  <c r="E20" i="2" s="1"/>
  <c r="E14" i="2"/>
  <c r="D11" i="2"/>
  <c r="C11" i="2"/>
  <c r="E11" i="2" s="1"/>
  <c r="E10" i="2"/>
  <c r="E9" i="2"/>
  <c r="E12" i="2" s="1"/>
  <c r="E8" i="2"/>
  <c r="D5" i="2"/>
  <c r="C5" i="2"/>
  <c r="E5" i="2" s="1"/>
  <c r="E4" i="2"/>
  <c r="E3" i="2"/>
  <c r="E2" i="2"/>
  <c r="E6" i="2" s="1"/>
  <c r="D18" i="1" l="1"/>
  <c r="C18" i="1"/>
  <c r="D17" i="1"/>
  <c r="C17" i="1"/>
  <c r="D16" i="1"/>
  <c r="C16" i="1"/>
  <c r="D15" i="1"/>
  <c r="C15" i="1"/>
  <c r="D13" i="1"/>
  <c r="C13" i="1"/>
  <c r="E13" i="1" s="1"/>
  <c r="E11" i="1"/>
  <c r="E10" i="1"/>
  <c r="E9" i="1"/>
  <c r="E8" i="1"/>
  <c r="E17" i="1" s="1"/>
  <c r="E7" i="1"/>
  <c r="E6" i="1"/>
  <c r="E5" i="1"/>
  <c r="E15" i="1" s="1"/>
  <c r="E4" i="1"/>
  <c r="E18" i="1" l="1"/>
  <c r="E16" i="1"/>
</calcChain>
</file>

<file path=xl/sharedStrings.xml><?xml version="1.0" encoding="utf-8"?>
<sst xmlns="http://schemas.openxmlformats.org/spreadsheetml/2006/main" count="207" uniqueCount="145">
  <si>
    <t>Date of Sale</t>
  </si>
  <si>
    <r>
      <t>Sale</t>
    </r>
    <r>
      <rPr>
        <b/>
        <sz val="11"/>
        <color theme="1"/>
        <rFont val="Calibri"/>
        <family val="2"/>
        <scheme val="minor"/>
      </rPr>
      <t xml:space="preserve"> Price</t>
    </r>
  </si>
  <si>
    <t>Acres</t>
  </si>
  <si>
    <t>Price per Acre</t>
  </si>
  <si>
    <t>Parcel Code</t>
  </si>
  <si>
    <t>11 032 002 00</t>
  </si>
  <si>
    <t>04 213 010 20</t>
  </si>
  <si>
    <t>09 101 014 00</t>
  </si>
  <si>
    <t>04 212 007 00 &amp; others</t>
  </si>
  <si>
    <t>04 229 001 00</t>
  </si>
  <si>
    <t>04 212 004 00</t>
  </si>
  <si>
    <t>11 029 002 00 &amp; others</t>
  </si>
  <si>
    <t>11 210 004 10</t>
  </si>
  <si>
    <t>TOTALS</t>
  </si>
  <si>
    <t>AVG PER ACRE</t>
  </si>
  <si>
    <t>30-50A AVG</t>
  </si>
  <si>
    <t>40-80A AVG</t>
  </si>
  <si>
    <t>&gt;40 AVG</t>
  </si>
  <si>
    <t>&gt;80 AVG</t>
  </si>
  <si>
    <t>0-5</t>
  </si>
  <si>
    <t>09 335 006 30</t>
  </si>
  <si>
    <t>09 109 002 15</t>
  </si>
  <si>
    <t>09 204 017 10</t>
  </si>
  <si>
    <t>Total Avg</t>
  </si>
  <si>
    <t>Average</t>
  </si>
  <si>
    <t>5.01-10</t>
  </si>
  <si>
    <t>03 125 004 40</t>
  </si>
  <si>
    <t>04 302 005 00</t>
  </si>
  <si>
    <t>04 327 004 00</t>
  </si>
  <si>
    <t>10.01-30</t>
  </si>
  <si>
    <t>09 028 012 00</t>
  </si>
  <si>
    <t>09 149 029 10</t>
  </si>
  <si>
    <t>09 335 006 00</t>
  </si>
  <si>
    <t>09 033 005 00</t>
  </si>
  <si>
    <t>04 033 010 01</t>
  </si>
  <si>
    <t>31-40</t>
  </si>
  <si>
    <t>04 217 017 10</t>
  </si>
  <si>
    <t>09 089 001 30</t>
  </si>
  <si>
    <t>04 033 010 03</t>
  </si>
  <si>
    <t>04 226 007 00</t>
  </si>
  <si>
    <t>04 211 013 00</t>
  </si>
  <si>
    <t>04 315 008 00</t>
  </si>
  <si>
    <t>04 222 011 00</t>
  </si>
  <si>
    <t>04 216 020 00</t>
  </si>
  <si>
    <t>41-80</t>
  </si>
  <si>
    <t>09 155 015 00</t>
  </si>
  <si>
    <t>04 210 001 00</t>
  </si>
  <si>
    <t>over 80</t>
  </si>
  <si>
    <t>Sale Date</t>
  </si>
  <si>
    <t>Sale Price</t>
  </si>
  <si>
    <t>$ Per Acre</t>
  </si>
  <si>
    <t>&lt;25</t>
  </si>
  <si>
    <t>04 323 005 00</t>
  </si>
  <si>
    <t>04 323 004 10</t>
  </si>
  <si>
    <t>09 028 005 00</t>
  </si>
  <si>
    <t>25-40</t>
  </si>
  <si>
    <t>09 031 001 00</t>
  </si>
  <si>
    <t>09 087 003 00</t>
  </si>
  <si>
    <t>03 011 041 05</t>
  </si>
  <si>
    <t>09 218 001 00</t>
  </si>
  <si>
    <t>09 020 006 00</t>
  </si>
  <si>
    <t>04 222 010 00</t>
  </si>
  <si>
    <t>03 018 001 80</t>
  </si>
  <si>
    <t>05 227 008 00</t>
  </si>
  <si>
    <t>05 227 004 00</t>
  </si>
  <si>
    <t>04 204 009 00</t>
  </si>
  <si>
    <t>10 004 002 60 &amp; other</t>
  </si>
  <si>
    <t>09 201 012 00 &amp; other</t>
  </si>
  <si>
    <t>11 203 005 00</t>
  </si>
  <si>
    <t xml:space="preserve">04 210 001 00 </t>
  </si>
  <si>
    <t>09 234 001 10 &amp; 002 00</t>
  </si>
  <si>
    <t>07 136 008 10</t>
  </si>
  <si>
    <t>&gt;80</t>
  </si>
  <si>
    <t>03 011 041 10 &amp; 30</t>
  </si>
  <si>
    <t>09 214 008 00 &amp; others</t>
  </si>
  <si>
    <t>09 230 004 00 &amp; others</t>
  </si>
  <si>
    <t>09 099 007 00 &amp; others</t>
  </si>
  <si>
    <t>03 017 001 30</t>
  </si>
  <si>
    <t>03 023 001 40</t>
  </si>
  <si>
    <t>03 014 006 00</t>
  </si>
  <si>
    <t>Parcel Number</t>
  </si>
  <si>
    <t>Street Address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</si>
  <si>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</si>
  <si>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</si>
  <si>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</si>
  <si>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</si>
  <si>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</si>
  <si>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</si>
  <si>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</si>
  <si>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</si>
  <si>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</si>
  <si>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</si>
  <si>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</si>
  <si>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</si>
  <si>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</si>
  <si>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</si>
  <si>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04 327 002 10</t>
  </si>
  <si>
    <t>WD</t>
  </si>
  <si>
    <t>REFERENCE ONLY</t>
  </si>
  <si>
    <t>04 328 005 10</t>
  </si>
  <si>
    <t>CVD</t>
  </si>
  <si>
    <t>04 328 006 01</t>
  </si>
  <si>
    <t>Totals:</t>
  </si>
  <si>
    <t>per Net Acre=&gt;</t>
  </si>
  <si>
    <t>SALE DATE</t>
  </si>
  <si>
    <t>SALE PRICE</t>
  </si>
  <si>
    <t>LOT FF</t>
  </si>
  <si>
    <t>LOT DEPTH</t>
  </si>
  <si>
    <t>PRICE/FF</t>
  </si>
  <si>
    <t>PARCEL CODE</t>
  </si>
  <si>
    <t>66 04 773 014 00</t>
  </si>
  <si>
    <t>66 04 405 001 00</t>
  </si>
  <si>
    <t>66 04 420 010 00</t>
  </si>
  <si>
    <t>66 04 420 007 00</t>
  </si>
  <si>
    <t>66 04 423 006 00</t>
  </si>
  <si>
    <t>66 04 742 013 00</t>
  </si>
  <si>
    <t>66 04 774 006 00</t>
  </si>
  <si>
    <t>66 04 775 001 00</t>
  </si>
  <si>
    <t>66 04 334 022 00</t>
  </si>
  <si>
    <t>66 04 351 020 00</t>
  </si>
  <si>
    <t>66 04 717 017 00</t>
  </si>
  <si>
    <t>TOTAL</t>
  </si>
  <si>
    <t>Parcel #</t>
  </si>
  <si>
    <t>Land Resid.</t>
  </si>
  <si>
    <t>$/FF</t>
  </si>
  <si>
    <t>$/Acre</t>
  </si>
  <si>
    <t>$/SqFt</t>
  </si>
  <si>
    <t>Actual Front</t>
  </si>
  <si>
    <t>03 007 006 00</t>
  </si>
  <si>
    <t>ARMS-LENGTH</t>
  </si>
  <si>
    <t>09 285 027 00</t>
  </si>
  <si>
    <t>INVALID SALE</t>
  </si>
  <si>
    <t>09 152 028 40</t>
  </si>
  <si>
    <t>19353 M-38</t>
  </si>
  <si>
    <t>03 007 035 00</t>
  </si>
  <si>
    <t>32127 M-64 W</t>
  </si>
  <si>
    <t>03 007 005 10</t>
  </si>
  <si>
    <t>04 501 001 01</t>
  </si>
  <si>
    <t>09 285 030 00</t>
  </si>
  <si>
    <t>09 285 030 20</t>
  </si>
  <si>
    <t>22721 M-64 W</t>
  </si>
  <si>
    <t>32-SPLIT VACANT</t>
  </si>
  <si>
    <t>Sale. Ratio =&gt;</t>
  </si>
  <si>
    <t>Std. Dev. =&gt;</t>
  </si>
  <si>
    <t>Avg /FF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</si>
</sst>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mm/dd/yy"/>
    <numFmt numFmtId="167" formatCode="#0.00_);[Red]\(#0.00\)"/>
    <numFmt numFmtId="168" formatCode="#,##0.0_);[Red]\(#,##0.0\)"/>
    <numFmt numFmtId="169" formatCode="#0.0_);[Red]\(#0.0\)"/>
    <numFmt numFmtId="170" formatCode="&quot;$&quot;#,##0_);[Red]\(&quot;$&quot;#,##0.00\)"/>
    <numFmt numFmtId="171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6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14" fontId="0" fillId="0" borderId="1" xfId="0" applyNumberFormat="1" applyFont="1" applyBorder="1" applyAlignment="1">
      <alignment horizontal="center"/>
    </xf>
    <xf numFmtId="6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6" fontId="0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2" fillId="0" borderId="10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164" fontId="2" fillId="0" borderId="9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" fontId="2" fillId="0" borderId="0" xfId="0" applyNumberFormat="1" applyFont="1" applyAlignment="1">
      <alignment horizontal="right"/>
    </xf>
    <xf numFmtId="164" fontId="2" fillId="0" borderId="10" xfId="0" applyNumberFormat="1" applyFont="1" applyBorder="1"/>
    <xf numFmtId="164" fontId="0" fillId="0" borderId="2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6" fontId="2" fillId="0" borderId="10" xfId="0" applyNumberFormat="1" applyFont="1" applyBorder="1"/>
    <xf numFmtId="2" fontId="2" fillId="0" borderId="10" xfId="0" applyNumberFormat="1" applyFont="1" applyBorder="1"/>
    <xf numFmtId="0" fontId="0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/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1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5" xfId="0" applyBorder="1"/>
    <xf numFmtId="14" fontId="2" fillId="0" borderId="9" xfId="0" applyNumberFormat="1" applyFont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" xfId="0" applyBorder="1"/>
    <xf numFmtId="164" fontId="5" fillId="0" borderId="2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3" fillId="0" borderId="4" xfId="0" applyFont="1" applyBorder="1"/>
    <xf numFmtId="166" fontId="0" fillId="0" borderId="0" xfId="0" applyNumberFormat="1"/>
    <xf numFmtId="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40" fontId="0" fillId="0" borderId="0" xfId="0" applyNumberFormat="1"/>
    <xf numFmtId="0" fontId="6" fillId="3" borderId="0" xfId="0" applyFont="1" applyFill="1" applyAlignment="1">
      <alignment horizontal="center"/>
    </xf>
    <xf numFmtId="166" fontId="6" fillId="3" borderId="0" xfId="0" applyNumberFormat="1" applyFont="1" applyFill="1" applyAlignment="1">
      <alignment horizontal="center"/>
    </xf>
    <xf numFmtId="6" fontId="6" fillId="3" borderId="0" xfId="0" applyNumberFormat="1" applyFont="1" applyFill="1" applyAlignment="1">
      <alignment horizontal="center"/>
    </xf>
    <xf numFmtId="167" fontId="6" fillId="3" borderId="0" xfId="0" applyNumberFormat="1" applyFont="1" applyFill="1" applyAlignment="1">
      <alignment horizontal="center"/>
    </xf>
    <xf numFmtId="168" fontId="6" fillId="3" borderId="0" xfId="0" applyNumberFormat="1" applyFont="1" applyFill="1" applyAlignment="1">
      <alignment horizontal="center"/>
    </xf>
    <xf numFmtId="169" fontId="6" fillId="3" borderId="0" xfId="0" applyNumberFormat="1" applyFont="1" applyFill="1" applyAlignment="1">
      <alignment horizontal="center"/>
    </xf>
    <xf numFmtId="40" fontId="6" fillId="3" borderId="0" xfId="0" applyNumberFormat="1" applyFont="1" applyFill="1" applyAlignment="1">
      <alignment horizontal="center"/>
    </xf>
    <xf numFmtId="0" fontId="7" fillId="4" borderId="13" xfId="0" applyFont="1" applyFill="1" applyBorder="1"/>
    <xf numFmtId="166" fontId="7" fillId="4" borderId="13" xfId="0" applyNumberFormat="1" applyFont="1" applyFill="1" applyBorder="1"/>
    <xf numFmtId="6" fontId="7" fillId="4" borderId="13" xfId="0" applyNumberFormat="1" applyFont="1" applyFill="1" applyBorder="1"/>
    <xf numFmtId="167" fontId="7" fillId="4" borderId="13" xfId="0" applyNumberFormat="1" applyFont="1" applyFill="1" applyBorder="1"/>
    <xf numFmtId="168" fontId="7" fillId="4" borderId="13" xfId="0" applyNumberFormat="1" applyFont="1" applyFill="1" applyBorder="1"/>
    <xf numFmtId="169" fontId="7" fillId="4" borderId="13" xfId="0" applyNumberFormat="1" applyFont="1" applyFill="1" applyBorder="1"/>
    <xf numFmtId="40" fontId="7" fillId="4" borderId="13" xfId="0" applyNumberFormat="1" applyFont="1" applyFill="1" applyBorder="1"/>
    <xf numFmtId="0" fontId="7" fillId="4" borderId="0" xfId="0" applyFont="1" applyFill="1" applyBorder="1"/>
    <xf numFmtId="166" fontId="7" fillId="4" borderId="0" xfId="0" applyNumberFormat="1" applyFont="1" applyFill="1" applyBorder="1"/>
    <xf numFmtId="6" fontId="7" fillId="4" borderId="0" xfId="0" applyNumberFormat="1" applyFont="1" applyFill="1" applyBorder="1"/>
    <xf numFmtId="167" fontId="7" fillId="4" borderId="0" xfId="0" applyNumberFormat="1" applyFont="1" applyFill="1" applyBorder="1"/>
    <xf numFmtId="168" fontId="7" fillId="4" borderId="0" xfId="0" applyNumberFormat="1" applyFont="1" applyFill="1" applyBorder="1"/>
    <xf numFmtId="169" fontId="7" fillId="4" borderId="0" xfId="0" applyNumberFormat="1" applyFont="1" applyFill="1" applyBorder="1"/>
    <xf numFmtId="40" fontId="7" fillId="4" borderId="0" xfId="0" applyNumberFormat="1" applyFont="1" applyFill="1" applyBorder="1"/>
    <xf numFmtId="0" fontId="7" fillId="4" borderId="14" xfId="0" applyFont="1" applyFill="1" applyBorder="1"/>
    <xf numFmtId="166" fontId="7" fillId="4" borderId="14" xfId="0" applyNumberFormat="1" applyFont="1" applyFill="1" applyBorder="1"/>
    <xf numFmtId="6" fontId="7" fillId="4" borderId="14" xfId="0" applyNumberFormat="1" applyFont="1" applyFill="1" applyBorder="1"/>
    <xf numFmtId="167" fontId="7" fillId="4" borderId="14" xfId="0" applyNumberFormat="1" applyFont="1" applyFill="1" applyBorder="1"/>
    <xf numFmtId="170" fontId="7" fillId="4" borderId="14" xfId="0" applyNumberFormat="1" applyFont="1" applyFill="1" applyBorder="1"/>
    <xf numFmtId="169" fontId="7" fillId="4" borderId="14" xfId="0" applyNumberFormat="1" applyFont="1" applyFill="1" applyBorder="1"/>
    <xf numFmtId="40" fontId="7" fillId="4" borderId="14" xfId="0" applyNumberFormat="1" applyFont="1" applyFill="1" applyBorder="1"/>
    <xf numFmtId="164" fontId="0" fillId="0" borderId="0" xfId="0" applyNumberFormat="1"/>
    <xf numFmtId="164" fontId="0" fillId="0" borderId="7" xfId="0" applyNumberFormat="1" applyBorder="1"/>
    <xf numFmtId="40" fontId="0" fillId="0" borderId="7" xfId="0" applyNumberFormat="1" applyBorder="1"/>
    <xf numFmtId="164" fontId="0" fillId="0" borderId="0" xfId="0" applyNumberFormat="1" applyAlignment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71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8" fontId="6" fillId="3" borderId="0" xfId="0" applyNumberFormat="1" applyFont="1" applyFill="1" applyAlignment="1">
      <alignment horizontal="center"/>
    </xf>
    <xf numFmtId="8" fontId="0" fillId="0" borderId="0" xfId="0" applyNumberFormat="1"/>
    <xf numFmtId="8" fontId="7" fillId="4" borderId="13" xfId="0" applyNumberFormat="1" applyFont="1" applyFill="1" applyBorder="1"/>
    <xf numFmtId="8" fontId="7" fillId="4" borderId="0" xfId="0" applyNumberFormat="1" applyFont="1" applyFill="1" applyBorder="1"/>
    <xf numFmtId="8" fontId="7" fillId="4" borderId="14" xfId="0" applyNumberFormat="1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view="pageLayout" zoomScaleNormal="100" workbookViewId="0">
      <selection activeCell="C22" sqref="C22"/>
    </sheetView>
  </sheetViews>
  <sheetFormatPr defaultRowHeight="15" x14ac:dyDescent="0.25"/>
  <cols>
    <col min="2" max="2" width="12.140625" customWidth="1"/>
    <col min="3" max="3" width="11.42578125" customWidth="1"/>
    <col min="4" max="4" width="10.140625" customWidth="1"/>
    <col min="5" max="5" width="13" customWidth="1"/>
    <col min="6" max="6" width="23.28515625" customWidth="1"/>
  </cols>
  <sheetData>
    <row r="1" spans="2:6" ht="15.75" thickBot="1" x14ac:dyDescent="0.3">
      <c r="B1" s="1"/>
      <c r="C1" s="1"/>
      <c r="D1" s="2"/>
      <c r="F1" s="1"/>
    </row>
    <row r="2" spans="2:6" x14ac:dyDescent="0.25">
      <c r="B2" s="3" t="s">
        <v>0</v>
      </c>
      <c r="C2" s="4" t="s">
        <v>1</v>
      </c>
      <c r="D2" s="5" t="s">
        <v>2</v>
      </c>
      <c r="E2" s="5" t="s">
        <v>3</v>
      </c>
      <c r="F2" s="6" t="s">
        <v>4</v>
      </c>
    </row>
    <row r="3" spans="2:6" x14ac:dyDescent="0.25">
      <c r="B3" s="7"/>
      <c r="C3" s="8"/>
      <c r="D3" s="8"/>
      <c r="E3" s="9"/>
      <c r="F3" s="10"/>
    </row>
    <row r="4" spans="2:6" x14ac:dyDescent="0.25">
      <c r="B4" s="11">
        <v>44860</v>
      </c>
      <c r="C4" s="12">
        <v>21650</v>
      </c>
      <c r="D4" s="8">
        <v>19.5</v>
      </c>
      <c r="E4" s="12">
        <f t="shared" ref="E4:E11" si="0">C4/D4</f>
        <v>1110.2564102564102</v>
      </c>
      <c r="F4" s="10" t="s">
        <v>5</v>
      </c>
    </row>
    <row r="5" spans="2:6" x14ac:dyDescent="0.25">
      <c r="B5" s="11">
        <v>44573</v>
      </c>
      <c r="C5" s="12">
        <v>28000</v>
      </c>
      <c r="D5" s="8">
        <v>34</v>
      </c>
      <c r="E5" s="12">
        <f t="shared" si="0"/>
        <v>823.52941176470586</v>
      </c>
      <c r="F5" s="10" t="s">
        <v>6</v>
      </c>
    </row>
    <row r="6" spans="2:6" x14ac:dyDescent="0.25">
      <c r="B6" s="11">
        <v>44351</v>
      </c>
      <c r="C6" s="12">
        <v>30000</v>
      </c>
      <c r="D6" s="8">
        <v>40</v>
      </c>
      <c r="E6" s="12">
        <f t="shared" si="0"/>
        <v>750</v>
      </c>
      <c r="F6" s="10" t="s">
        <v>7</v>
      </c>
    </row>
    <row r="7" spans="2:6" x14ac:dyDescent="0.25">
      <c r="B7" s="11">
        <v>44400</v>
      </c>
      <c r="C7" s="12">
        <v>35000</v>
      </c>
      <c r="D7" s="8">
        <v>48.9</v>
      </c>
      <c r="E7" s="12">
        <f t="shared" si="0"/>
        <v>715.74642126789365</v>
      </c>
      <c r="F7" s="10" t="s">
        <v>8</v>
      </c>
    </row>
    <row r="8" spans="2:6" x14ac:dyDescent="0.25">
      <c r="B8" s="11">
        <v>45030</v>
      </c>
      <c r="C8" s="12">
        <v>48000</v>
      </c>
      <c r="D8" s="8">
        <v>63.34</v>
      </c>
      <c r="E8" s="12">
        <f t="shared" si="0"/>
        <v>757.81496684559511</v>
      </c>
      <c r="F8" s="10" t="s">
        <v>9</v>
      </c>
    </row>
    <row r="9" spans="2:6" x14ac:dyDescent="0.25">
      <c r="B9" s="11">
        <v>44385</v>
      </c>
      <c r="C9" s="12">
        <v>84800</v>
      </c>
      <c r="D9" s="8">
        <v>79</v>
      </c>
      <c r="E9" s="12">
        <f t="shared" si="0"/>
        <v>1073.4177215189873</v>
      </c>
      <c r="F9" s="10" t="s">
        <v>10</v>
      </c>
    </row>
    <row r="10" spans="2:6" x14ac:dyDescent="0.25">
      <c r="B10" s="11">
        <v>44301</v>
      </c>
      <c r="C10" s="12">
        <v>92000</v>
      </c>
      <c r="D10" s="8">
        <v>108</v>
      </c>
      <c r="E10" s="12">
        <f t="shared" si="0"/>
        <v>851.85185185185185</v>
      </c>
      <c r="F10" s="10" t="s">
        <v>11</v>
      </c>
    </row>
    <row r="11" spans="2:6" ht="15.75" thickBot="1" x14ac:dyDescent="0.3">
      <c r="B11" s="13">
        <v>44491</v>
      </c>
      <c r="C11" s="14">
        <v>81200</v>
      </c>
      <c r="D11" s="15">
        <v>116.97</v>
      </c>
      <c r="E11" s="14">
        <f t="shared" si="0"/>
        <v>694.19509275882706</v>
      </c>
      <c r="F11" s="16" t="s">
        <v>12</v>
      </c>
    </row>
    <row r="12" spans="2:6" ht="15.75" thickBot="1" x14ac:dyDescent="0.3">
      <c r="B12" s="1"/>
      <c r="C12" s="1"/>
      <c r="D12" s="1"/>
      <c r="F12" s="1"/>
    </row>
    <row r="13" spans="2:6" ht="15.75" thickBot="1" x14ac:dyDescent="0.3">
      <c r="B13" s="17" t="s">
        <v>13</v>
      </c>
      <c r="C13" s="18">
        <f>SUM(C3:C11)</f>
        <v>420650</v>
      </c>
      <c r="D13" s="19">
        <f>SUM(D3:D11)</f>
        <v>509.71000000000004</v>
      </c>
      <c r="E13" s="20">
        <f>SUM(C13/D13)</f>
        <v>825.27319456161342</v>
      </c>
      <c r="F13" s="21" t="s">
        <v>14</v>
      </c>
    </row>
    <row r="14" spans="2:6" ht="15.75" thickBot="1" x14ac:dyDescent="0.3">
      <c r="B14" s="1"/>
      <c r="C14" s="1"/>
      <c r="D14" s="1"/>
      <c r="F14" s="1"/>
    </row>
    <row r="15" spans="2:6" x14ac:dyDescent="0.25">
      <c r="B15" s="1"/>
      <c r="C15" s="22">
        <f>SUM(C5:C7)</f>
        <v>93000</v>
      </c>
      <c r="D15" s="23">
        <f>SUM(D5:D7)</f>
        <v>122.9</v>
      </c>
      <c r="E15" s="24">
        <f>AVERAGE(E5:E7)</f>
        <v>763.09194434419987</v>
      </c>
      <c r="F15" s="6" t="s">
        <v>15</v>
      </c>
    </row>
    <row r="16" spans="2:6" x14ac:dyDescent="0.25">
      <c r="B16" s="1"/>
      <c r="C16" s="25">
        <f>SUM(C6:C9)</f>
        <v>197800</v>
      </c>
      <c r="D16" s="8">
        <f>SUM(D6:D9)</f>
        <v>231.24</v>
      </c>
      <c r="E16" s="26">
        <f>AVERAGE(E6:E9)</f>
        <v>824.24477740811903</v>
      </c>
      <c r="F16" s="27" t="s">
        <v>16</v>
      </c>
    </row>
    <row r="17" spans="2:6" x14ac:dyDescent="0.25">
      <c r="B17" s="1"/>
      <c r="C17" s="25">
        <f>SUM(C8:C11)</f>
        <v>306000</v>
      </c>
      <c r="D17" s="8">
        <f>SUM(D8:D11)</f>
        <v>367.31</v>
      </c>
      <c r="E17" s="26">
        <f>AVERAGE(E8:E11)</f>
        <v>844.31990824381523</v>
      </c>
      <c r="F17" s="27" t="s">
        <v>17</v>
      </c>
    </row>
    <row r="18" spans="2:6" ht="15.75" thickBot="1" x14ac:dyDescent="0.3">
      <c r="B18" s="1"/>
      <c r="C18" s="28">
        <f>SUM(C10:C11)</f>
        <v>173200</v>
      </c>
      <c r="D18" s="15">
        <f>SUM(D10:D11)</f>
        <v>224.97</v>
      </c>
      <c r="E18" s="29">
        <f>AVERAGE(E10:E11)</f>
        <v>773.02347230533951</v>
      </c>
      <c r="F18" s="30" t="s">
        <v>18</v>
      </c>
    </row>
    <row r="19" spans="2:6" x14ac:dyDescent="0.25">
      <c r="B19" s="1"/>
      <c r="C19" s="1"/>
      <c r="D19" s="1"/>
      <c r="F19" s="1"/>
    </row>
    <row r="20" spans="2:6" x14ac:dyDescent="0.25">
      <c r="B20" s="1"/>
      <c r="C20" s="1"/>
      <c r="D20" s="1"/>
      <c r="F20" s="1"/>
    </row>
  </sheetData>
  <pageMargins left="0.7" right="0.7" top="0.94791666666666663" bottom="0.75" header="0.3" footer="0.3"/>
  <pageSetup orientation="portrait" horizontalDpi="0" verticalDpi="0" r:id="rId1"/>
  <headerFooter>
    <oddHeader>&amp;C&amp;"-,Bold"&amp;14AGRICULTURAL
VACANT LAND - ONTONAGON COUNTY&amp;R04/01/2022-03/31/2024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view="pageLayout" zoomScaleNormal="100" workbookViewId="0">
      <selection activeCell="A11" sqref="A11"/>
    </sheetView>
  </sheetViews>
  <sheetFormatPr defaultRowHeight="15" x14ac:dyDescent="0.25"/>
  <cols>
    <col min="1" max="1" width="11" style="1" customWidth="1"/>
    <col min="2" max="2" width="15.28515625" style="1" customWidth="1"/>
    <col min="3" max="3" width="15.7109375" style="1" customWidth="1"/>
    <col min="4" max="4" width="14.42578125" customWidth="1"/>
    <col min="5" max="5" width="17.140625" style="1" customWidth="1"/>
    <col min="6" max="6" width="15.85546875" style="33" customWidth="1"/>
    <col min="7" max="7" width="11" customWidth="1"/>
    <col min="8" max="8" width="10.140625" bestFit="1" customWidth="1"/>
    <col min="10" max="10" width="11.85546875" customWidth="1"/>
    <col min="11" max="11" width="15" customWidth="1"/>
  </cols>
  <sheetData>
    <row r="1" spans="1:7" ht="15.75" thickBot="1" x14ac:dyDescent="0.3">
      <c r="A1" s="31" t="s">
        <v>2</v>
      </c>
      <c r="B1" s="17" t="s">
        <v>0</v>
      </c>
      <c r="C1" s="32" t="s">
        <v>1</v>
      </c>
      <c r="D1" s="19" t="s">
        <v>2</v>
      </c>
      <c r="E1" s="19" t="s">
        <v>3</v>
      </c>
      <c r="F1" s="21" t="s">
        <v>4</v>
      </c>
    </row>
    <row r="2" spans="1:7" x14ac:dyDescent="0.25">
      <c r="A2" s="33" t="s">
        <v>19</v>
      </c>
      <c r="B2" s="34">
        <v>44819</v>
      </c>
      <c r="C2" s="35">
        <v>1500</v>
      </c>
      <c r="D2" s="36">
        <v>2.02</v>
      </c>
      <c r="E2" s="37">
        <f>SUM(C2/D2)</f>
        <v>742.57425742574253</v>
      </c>
      <c r="F2" s="38" t="s">
        <v>20</v>
      </c>
    </row>
    <row r="3" spans="1:7" x14ac:dyDescent="0.25">
      <c r="A3" s="33"/>
      <c r="B3" s="39">
        <v>45286</v>
      </c>
      <c r="C3" s="40">
        <v>4500</v>
      </c>
      <c r="D3" s="41">
        <v>5</v>
      </c>
      <c r="E3" s="42">
        <f>SUM(C3/D3)</f>
        <v>900</v>
      </c>
      <c r="F3" s="43" t="s">
        <v>21</v>
      </c>
    </row>
    <row r="4" spans="1:7" ht="15.75" thickBot="1" x14ac:dyDescent="0.3">
      <c r="A4" s="33"/>
      <c r="B4" s="44">
        <v>45336</v>
      </c>
      <c r="C4" s="45">
        <v>25000</v>
      </c>
      <c r="D4" s="46">
        <v>4.75</v>
      </c>
      <c r="E4" s="47">
        <f>SUM(C4/D4)</f>
        <v>5263.1578947368425</v>
      </c>
      <c r="F4" s="48" t="s">
        <v>22</v>
      </c>
    </row>
    <row r="5" spans="1:7" ht="15.75" thickBot="1" x14ac:dyDescent="0.3">
      <c r="A5" s="49"/>
      <c r="B5" s="17" t="s">
        <v>13</v>
      </c>
      <c r="C5" s="18">
        <f>SUM(C1:C4)</f>
        <v>31000</v>
      </c>
      <c r="D5" s="50">
        <f>SUM(D1:D4)</f>
        <v>11.77</v>
      </c>
      <c r="E5" s="51">
        <f>SUM(C5/D5)</f>
        <v>2633.8147833474936</v>
      </c>
      <c r="F5" s="6" t="s">
        <v>23</v>
      </c>
      <c r="G5" s="52"/>
    </row>
    <row r="6" spans="1:7" s="52" customFormat="1" ht="15.75" thickBot="1" x14ac:dyDescent="0.3">
      <c r="A6" s="49"/>
      <c r="B6" s="53"/>
      <c r="C6" s="53"/>
      <c r="D6" s="53"/>
      <c r="E6" s="54">
        <f>AVERAGE(E2:E4)</f>
        <v>2301.9107173875286</v>
      </c>
      <c r="F6" s="21" t="s">
        <v>24</v>
      </c>
    </row>
    <row r="7" spans="1:7" s="52" customFormat="1" ht="15.75" thickBot="1" x14ac:dyDescent="0.3">
      <c r="A7" s="33"/>
      <c r="B7"/>
      <c r="C7"/>
      <c r="D7"/>
      <c r="E7"/>
      <c r="F7"/>
      <c r="G7" s="53"/>
    </row>
    <row r="8" spans="1:7" s="53" customFormat="1" x14ac:dyDescent="0.25">
      <c r="A8" s="33" t="s">
        <v>25</v>
      </c>
      <c r="B8" s="55">
        <v>44567</v>
      </c>
      <c r="C8" s="56">
        <v>9000</v>
      </c>
      <c r="D8" s="57">
        <v>10.87</v>
      </c>
      <c r="E8" s="37">
        <f>C8/D8</f>
        <v>827.96688132474708</v>
      </c>
      <c r="F8" s="58" t="s">
        <v>26</v>
      </c>
      <c r="G8"/>
    </row>
    <row r="9" spans="1:7" x14ac:dyDescent="0.25">
      <c r="A9" s="33"/>
      <c r="B9" s="11">
        <v>44575</v>
      </c>
      <c r="C9" s="59">
        <v>18000</v>
      </c>
      <c r="D9" s="60">
        <v>9</v>
      </c>
      <c r="E9" s="42">
        <f>SUM(C9/D9)</f>
        <v>2000</v>
      </c>
      <c r="F9" s="10" t="s">
        <v>27</v>
      </c>
    </row>
    <row r="10" spans="1:7" ht="15.75" thickBot="1" x14ac:dyDescent="0.3">
      <c r="A10" s="33"/>
      <c r="B10" s="13">
        <v>45105</v>
      </c>
      <c r="C10" s="14">
        <v>15000</v>
      </c>
      <c r="D10" s="61">
        <v>7</v>
      </c>
      <c r="E10" s="47">
        <f>SUM(C10/D10)</f>
        <v>2142.8571428571427</v>
      </c>
      <c r="F10" s="16" t="s">
        <v>28</v>
      </c>
    </row>
    <row r="11" spans="1:7" ht="15.75" thickBot="1" x14ac:dyDescent="0.3">
      <c r="A11" s="33"/>
      <c r="B11" s="17" t="s">
        <v>13</v>
      </c>
      <c r="C11" s="62">
        <f>SUM(C8:C10)</f>
        <v>42000</v>
      </c>
      <c r="D11" s="50">
        <f>SUM(D8:D10)</f>
        <v>26.869999999999997</v>
      </c>
      <c r="E11" s="62">
        <f>SUM(C11/D11)</f>
        <v>1563.0815035355417</v>
      </c>
      <c r="F11" s="21" t="s">
        <v>23</v>
      </c>
    </row>
    <row r="12" spans="1:7" ht="15.75" thickBot="1" x14ac:dyDescent="0.3">
      <c r="A12" s="33"/>
      <c r="B12"/>
      <c r="C12" s="2"/>
      <c r="D12" s="2"/>
      <c r="E12" s="54">
        <f>AVERAGE(E8:E10)</f>
        <v>1656.9413413939631</v>
      </c>
      <c r="F12" s="21" t="s">
        <v>24</v>
      </c>
    </row>
    <row r="13" spans="1:7" ht="15.75" thickBot="1" x14ac:dyDescent="0.3">
      <c r="A13" s="33"/>
      <c r="B13"/>
      <c r="C13"/>
      <c r="E13"/>
      <c r="F13"/>
    </row>
    <row r="14" spans="1:7" x14ac:dyDescent="0.25">
      <c r="A14" s="63" t="s">
        <v>29</v>
      </c>
      <c r="B14" s="34">
        <v>44653</v>
      </c>
      <c r="C14" s="35">
        <v>11500</v>
      </c>
      <c r="D14" s="36">
        <v>20</v>
      </c>
      <c r="E14" s="37">
        <f t="shared" ref="E14" si="0">C14/D14</f>
        <v>575</v>
      </c>
      <c r="F14" s="38" t="s">
        <v>30</v>
      </c>
    </row>
    <row r="15" spans="1:7" x14ac:dyDescent="0.25">
      <c r="A15" s="33"/>
      <c r="B15" s="39">
        <v>44713</v>
      </c>
      <c r="C15" s="40">
        <v>37500</v>
      </c>
      <c r="D15" s="41">
        <v>29</v>
      </c>
      <c r="E15" s="42">
        <f>C15/D15</f>
        <v>1293.1034482758621</v>
      </c>
      <c r="F15" s="43" t="s">
        <v>31</v>
      </c>
    </row>
    <row r="16" spans="1:7" x14ac:dyDescent="0.25">
      <c r="A16" s="33"/>
      <c r="B16" s="39">
        <v>44803</v>
      </c>
      <c r="C16" s="40">
        <v>10500</v>
      </c>
      <c r="D16" s="41">
        <v>17.48</v>
      </c>
      <c r="E16" s="42">
        <f>C16/D16</f>
        <v>600.68649885583523</v>
      </c>
      <c r="F16" s="43" t="s">
        <v>32</v>
      </c>
    </row>
    <row r="17" spans="1:7" x14ac:dyDescent="0.25">
      <c r="A17" s="33"/>
      <c r="B17" s="39">
        <v>44824</v>
      </c>
      <c r="C17" s="40">
        <v>21500</v>
      </c>
      <c r="D17" s="41">
        <v>19</v>
      </c>
      <c r="E17" s="42">
        <f>C17/D17</f>
        <v>1131.578947368421</v>
      </c>
      <c r="F17" s="43" t="s">
        <v>33</v>
      </c>
    </row>
    <row r="18" spans="1:7" ht="15.75" thickBot="1" x14ac:dyDescent="0.3">
      <c r="A18" s="33"/>
      <c r="B18" s="44">
        <v>44830</v>
      </c>
      <c r="C18" s="45">
        <v>46000</v>
      </c>
      <c r="D18" s="46">
        <v>27.56</v>
      </c>
      <c r="E18" s="47">
        <f>C18/D18</f>
        <v>1669.0856313497823</v>
      </c>
      <c r="F18" s="48" t="s">
        <v>34</v>
      </c>
    </row>
    <row r="19" spans="1:7" ht="15.75" thickBot="1" x14ac:dyDescent="0.3">
      <c r="A19" s="33"/>
      <c r="B19" s="17" t="s">
        <v>13</v>
      </c>
      <c r="C19" s="64">
        <f>SUM(C14:C18)</f>
        <v>127000</v>
      </c>
      <c r="D19" s="64">
        <f>SUM(D14:D18)</f>
        <v>113.04</v>
      </c>
      <c r="E19" s="62">
        <f>SUM(C19/D19)</f>
        <v>1123.4961075725407</v>
      </c>
      <c r="F19" s="21" t="s">
        <v>23</v>
      </c>
    </row>
    <row r="20" spans="1:7" ht="15.75" thickBot="1" x14ac:dyDescent="0.3">
      <c r="A20" s="33"/>
      <c r="B20"/>
      <c r="C20"/>
      <c r="E20" s="54">
        <f>AVERAGE(E14:E18)</f>
        <v>1053.8909051699802</v>
      </c>
      <c r="F20" s="21" t="s">
        <v>24</v>
      </c>
    </row>
    <row r="21" spans="1:7" ht="15.75" thickBot="1" x14ac:dyDescent="0.3">
      <c r="A21" s="33"/>
      <c r="B21"/>
      <c r="C21"/>
      <c r="E21"/>
      <c r="F21"/>
    </row>
    <row r="22" spans="1:7" x14ac:dyDescent="0.25">
      <c r="A22" s="33" t="s">
        <v>35</v>
      </c>
      <c r="B22" s="34">
        <v>44805</v>
      </c>
      <c r="C22" s="65">
        <v>50400</v>
      </c>
      <c r="D22" s="36">
        <v>40</v>
      </c>
      <c r="E22" s="37">
        <f t="shared" ref="E22:E29" si="1">C22/D22</f>
        <v>1260</v>
      </c>
      <c r="F22" s="38" t="s">
        <v>36</v>
      </c>
    </row>
    <row r="23" spans="1:7" x14ac:dyDescent="0.25">
      <c r="A23" s="33"/>
      <c r="B23" s="39">
        <v>44861</v>
      </c>
      <c r="C23" s="66">
        <v>53500</v>
      </c>
      <c r="D23" s="41">
        <v>39</v>
      </c>
      <c r="E23" s="42">
        <f t="shared" si="1"/>
        <v>1371.7948717948718</v>
      </c>
      <c r="F23" s="43" t="s">
        <v>37</v>
      </c>
    </row>
    <row r="24" spans="1:7" x14ac:dyDescent="0.25">
      <c r="A24" s="33"/>
      <c r="B24" s="39">
        <v>45055</v>
      </c>
      <c r="C24" s="66">
        <v>53000</v>
      </c>
      <c r="D24" s="67">
        <v>46.43</v>
      </c>
      <c r="E24" s="66">
        <f t="shared" si="1"/>
        <v>1141.5033383588197</v>
      </c>
      <c r="F24" s="68" t="s">
        <v>38</v>
      </c>
    </row>
    <row r="25" spans="1:7" x14ac:dyDescent="0.25">
      <c r="A25" s="33"/>
      <c r="B25" s="39">
        <v>45084</v>
      </c>
      <c r="C25" s="66">
        <v>29500</v>
      </c>
      <c r="D25" s="41">
        <v>35</v>
      </c>
      <c r="E25" s="66">
        <f t="shared" si="1"/>
        <v>842.85714285714289</v>
      </c>
      <c r="F25" s="43" t="s">
        <v>39</v>
      </c>
    </row>
    <row r="26" spans="1:7" x14ac:dyDescent="0.25">
      <c r="A26" s="33"/>
      <c r="B26" s="39">
        <v>45092</v>
      </c>
      <c r="C26" s="66">
        <v>56000</v>
      </c>
      <c r="D26" s="41">
        <v>40</v>
      </c>
      <c r="E26" s="66">
        <f t="shared" si="1"/>
        <v>1400</v>
      </c>
      <c r="F26" s="43" t="s">
        <v>40</v>
      </c>
    </row>
    <row r="27" spans="1:7" x14ac:dyDescent="0.25">
      <c r="A27" s="33"/>
      <c r="B27" s="39">
        <v>45104</v>
      </c>
      <c r="C27" s="66">
        <v>46000</v>
      </c>
      <c r="D27" s="41">
        <v>38</v>
      </c>
      <c r="E27" s="66">
        <f t="shared" si="1"/>
        <v>1210.5263157894738</v>
      </c>
      <c r="F27" s="43" t="s">
        <v>41</v>
      </c>
    </row>
    <row r="28" spans="1:7" x14ac:dyDescent="0.25">
      <c r="A28" s="49"/>
      <c r="B28" s="39">
        <v>45288</v>
      </c>
      <c r="C28" s="66">
        <v>48500</v>
      </c>
      <c r="D28" s="41">
        <v>39</v>
      </c>
      <c r="E28" s="66">
        <f t="shared" si="1"/>
        <v>1243.5897435897436</v>
      </c>
      <c r="F28" s="43" t="s">
        <v>42</v>
      </c>
    </row>
    <row r="29" spans="1:7" ht="15.75" thickBot="1" x14ac:dyDescent="0.3">
      <c r="A29" s="49"/>
      <c r="B29" s="44">
        <v>45295</v>
      </c>
      <c r="C29" s="69">
        <v>30000</v>
      </c>
      <c r="D29" s="46">
        <v>40</v>
      </c>
      <c r="E29" s="69">
        <f t="shared" si="1"/>
        <v>750</v>
      </c>
      <c r="F29" s="70" t="s">
        <v>43</v>
      </c>
      <c r="G29" s="52"/>
    </row>
    <row r="30" spans="1:7" s="52" customFormat="1" ht="15.75" thickBot="1" x14ac:dyDescent="0.3">
      <c r="A30" s="49"/>
      <c r="B30" s="17" t="s">
        <v>13</v>
      </c>
      <c r="C30" s="71">
        <f>SUM(C22:C29)</f>
        <v>366900</v>
      </c>
      <c r="D30" s="72">
        <f>SUM(D22:D29)</f>
        <v>317.43</v>
      </c>
      <c r="E30" s="62">
        <f>SUM(C30/D30)</f>
        <v>1155.8453832340988</v>
      </c>
      <c r="F30" s="21" t="s">
        <v>23</v>
      </c>
    </row>
    <row r="31" spans="1:7" s="52" customFormat="1" ht="15.75" thickBot="1" x14ac:dyDescent="0.3">
      <c r="A31" s="49"/>
      <c r="B31"/>
      <c r="C31"/>
      <c r="D31"/>
      <c r="E31" s="54">
        <f>AVERAGE(E22:E29)</f>
        <v>1152.5339265487567</v>
      </c>
      <c r="F31" s="21" t="s">
        <v>24</v>
      </c>
    </row>
    <row r="32" spans="1:7" s="52" customFormat="1" ht="15.75" thickBot="1" x14ac:dyDescent="0.3">
      <c r="A32" s="33"/>
      <c r="B32"/>
      <c r="C32"/>
      <c r="D32"/>
      <c r="E32"/>
      <c r="F32"/>
    </row>
    <row r="33" spans="1:7" s="52" customFormat="1" x14ac:dyDescent="0.25">
      <c r="A33" s="33" t="s">
        <v>44</v>
      </c>
      <c r="B33" s="34">
        <v>44677</v>
      </c>
      <c r="C33" s="35">
        <v>39000</v>
      </c>
      <c r="D33" s="36">
        <v>76</v>
      </c>
      <c r="E33" s="37">
        <f t="shared" ref="E33:E35" si="2">C33/D33</f>
        <v>513.15789473684208</v>
      </c>
      <c r="F33" s="38" t="s">
        <v>45</v>
      </c>
      <c r="G33"/>
    </row>
    <row r="34" spans="1:7" x14ac:dyDescent="0.25">
      <c r="A34" s="33"/>
      <c r="B34" s="39">
        <v>44783</v>
      </c>
      <c r="C34" s="40">
        <v>92500</v>
      </c>
      <c r="D34" s="41">
        <v>79</v>
      </c>
      <c r="E34" s="42">
        <f t="shared" si="2"/>
        <v>1170.8860759493671</v>
      </c>
      <c r="F34" s="43" t="s">
        <v>46</v>
      </c>
    </row>
    <row r="35" spans="1:7" ht="15.75" thickBot="1" x14ac:dyDescent="0.3">
      <c r="A35" s="33"/>
      <c r="B35" s="44">
        <v>45030</v>
      </c>
      <c r="C35" s="69">
        <v>48000</v>
      </c>
      <c r="D35" s="73">
        <v>63.34</v>
      </c>
      <c r="E35" s="47">
        <f t="shared" si="2"/>
        <v>757.81496684559511</v>
      </c>
      <c r="F35" s="48" t="s">
        <v>9</v>
      </c>
    </row>
    <row r="36" spans="1:7" ht="15.75" thickBot="1" x14ac:dyDescent="0.3">
      <c r="A36" s="33"/>
      <c r="B36" s="17" t="s">
        <v>13</v>
      </c>
      <c r="C36" s="71">
        <f>SUM(C33:C35)</f>
        <v>179500</v>
      </c>
      <c r="D36" s="72">
        <f>SUM(D33:D35)</f>
        <v>218.34</v>
      </c>
      <c r="E36" s="62">
        <f>SUM(C36/D36)</f>
        <v>822.11230191444531</v>
      </c>
      <c r="F36" s="21" t="s">
        <v>23</v>
      </c>
    </row>
    <row r="37" spans="1:7" ht="15.75" thickBot="1" x14ac:dyDescent="0.3">
      <c r="A37" s="33"/>
      <c r="B37"/>
      <c r="C37"/>
      <c r="E37" s="74">
        <f>AVERAGE(E33:E35)</f>
        <v>813.95297917726805</v>
      </c>
      <c r="F37" s="30" t="s">
        <v>24</v>
      </c>
    </row>
    <row r="38" spans="1:7" ht="15.75" thickBot="1" x14ac:dyDescent="0.3">
      <c r="A38" s="33"/>
      <c r="B38"/>
      <c r="C38"/>
      <c r="E38"/>
      <c r="F38"/>
    </row>
    <row r="39" spans="1:7" x14ac:dyDescent="0.25">
      <c r="A39" s="33" t="s">
        <v>47</v>
      </c>
      <c r="B39" s="34">
        <v>44677</v>
      </c>
      <c r="C39" s="35">
        <v>39000</v>
      </c>
      <c r="D39" s="36">
        <v>76</v>
      </c>
      <c r="E39" s="37">
        <f t="shared" ref="E39:E40" si="3">C39/D39</f>
        <v>513.15789473684208</v>
      </c>
      <c r="F39" s="38" t="s">
        <v>45</v>
      </c>
    </row>
    <row r="40" spans="1:7" ht="15.75" thickBot="1" x14ac:dyDescent="0.3">
      <c r="A40" s="49"/>
      <c r="B40" s="44">
        <v>44783</v>
      </c>
      <c r="C40" s="45">
        <v>92500</v>
      </c>
      <c r="D40" s="46">
        <v>79</v>
      </c>
      <c r="E40" s="47">
        <f t="shared" si="3"/>
        <v>1170.8860759493671</v>
      </c>
      <c r="F40" s="48" t="s">
        <v>46</v>
      </c>
    </row>
    <row r="41" spans="1:7" ht="15.75" thickBot="1" x14ac:dyDescent="0.3">
      <c r="A41" s="33"/>
      <c r="B41" s="17" t="s">
        <v>13</v>
      </c>
      <c r="C41" s="71">
        <f>SUM(C39:C40)</f>
        <v>131500</v>
      </c>
      <c r="D41" s="72">
        <f>SUM(D39:D40)</f>
        <v>155</v>
      </c>
      <c r="E41" s="62">
        <f>SUM(C41/D41)</f>
        <v>848.38709677419354</v>
      </c>
      <c r="F41" s="21" t="s">
        <v>23</v>
      </c>
      <c r="G41" s="52"/>
    </row>
    <row r="42" spans="1:7" s="52" customFormat="1" ht="15.75" thickBot="1" x14ac:dyDescent="0.3">
      <c r="A42" s="33"/>
      <c r="B42"/>
      <c r="C42"/>
      <c r="D42"/>
      <c r="E42" s="74">
        <f>AVERAGE(E39:E40)</f>
        <v>842.02198534310457</v>
      </c>
      <c r="F42" s="30" t="s">
        <v>24</v>
      </c>
      <c r="G42"/>
    </row>
    <row r="43" spans="1:7" x14ac:dyDescent="0.25">
      <c r="A43" s="33"/>
      <c r="B43"/>
      <c r="C43"/>
      <c r="E43"/>
      <c r="F43"/>
    </row>
    <row r="44" spans="1:7" x14ac:dyDescent="0.25">
      <c r="A44" s="33"/>
      <c r="B44"/>
      <c r="C44"/>
      <c r="E44"/>
      <c r="F44"/>
    </row>
    <row r="45" spans="1:7" x14ac:dyDescent="0.25">
      <c r="A45" s="33"/>
      <c r="B45"/>
      <c r="C45"/>
      <c r="E45"/>
      <c r="F45"/>
    </row>
    <row r="46" spans="1:7" x14ac:dyDescent="0.25">
      <c r="A46" s="33"/>
      <c r="B46"/>
      <c r="C46"/>
      <c r="E46"/>
      <c r="F46"/>
    </row>
    <row r="47" spans="1:7" x14ac:dyDescent="0.25">
      <c r="A47" s="49"/>
      <c r="B47"/>
      <c r="C47"/>
      <c r="E47"/>
      <c r="F47"/>
    </row>
    <row r="48" spans="1:7" x14ac:dyDescent="0.25">
      <c r="A48" s="33"/>
      <c r="B48"/>
      <c r="C48"/>
      <c r="E48"/>
      <c r="F48"/>
      <c r="G48" s="52"/>
    </row>
    <row r="49" spans="1:7" s="52" customFormat="1" x14ac:dyDescent="0.25">
      <c r="A49" s="33"/>
      <c r="B49"/>
      <c r="C49"/>
      <c r="D49"/>
      <c r="E49"/>
      <c r="F49"/>
      <c r="G49"/>
    </row>
    <row r="50" spans="1:7" x14ac:dyDescent="0.25">
      <c r="A50" s="33"/>
      <c r="B50"/>
      <c r="C50"/>
      <c r="E50"/>
      <c r="F50"/>
    </row>
    <row r="51" spans="1:7" x14ac:dyDescent="0.25">
      <c r="A51" s="33"/>
      <c r="B51"/>
      <c r="C51"/>
      <c r="E51"/>
      <c r="F51"/>
    </row>
    <row r="52" spans="1:7" x14ac:dyDescent="0.25">
      <c r="A52" s="33"/>
      <c r="B52"/>
      <c r="C52"/>
      <c r="E52"/>
      <c r="F52"/>
    </row>
    <row r="53" spans="1:7" x14ac:dyDescent="0.25">
      <c r="A53" s="33"/>
      <c r="B53"/>
      <c r="C53"/>
      <c r="E53"/>
      <c r="F53"/>
    </row>
    <row r="54" spans="1:7" x14ac:dyDescent="0.25">
      <c r="A54" s="33"/>
      <c r="B54"/>
      <c r="C54"/>
      <c r="E54"/>
      <c r="F54"/>
    </row>
    <row r="55" spans="1:7" x14ac:dyDescent="0.25">
      <c r="A55" s="33"/>
      <c r="B55"/>
      <c r="C55"/>
      <c r="E55"/>
      <c r="F55"/>
    </row>
    <row r="56" spans="1:7" x14ac:dyDescent="0.25">
      <c r="A56" s="33"/>
      <c r="B56"/>
      <c r="C56"/>
      <c r="E56"/>
      <c r="F56"/>
    </row>
    <row r="57" spans="1:7" x14ac:dyDescent="0.25">
      <c r="A57" s="33"/>
      <c r="B57"/>
      <c r="C57"/>
      <c r="E57"/>
      <c r="F57"/>
    </row>
    <row r="58" spans="1:7" x14ac:dyDescent="0.25">
      <c r="A58" s="33"/>
      <c r="B58"/>
      <c r="C58"/>
      <c r="E58"/>
      <c r="F58"/>
    </row>
    <row r="59" spans="1:7" x14ac:dyDescent="0.25">
      <c r="A59" s="33"/>
      <c r="B59"/>
      <c r="C59"/>
      <c r="E59"/>
      <c r="F59"/>
    </row>
    <row r="60" spans="1:7" x14ac:dyDescent="0.25">
      <c r="A60" s="33"/>
      <c r="B60"/>
      <c r="C60"/>
      <c r="E60"/>
      <c r="F60"/>
    </row>
    <row r="61" spans="1:7" x14ac:dyDescent="0.25">
      <c r="A61" s="33"/>
      <c r="B61"/>
      <c r="C61"/>
      <c r="E61"/>
      <c r="F61"/>
    </row>
    <row r="62" spans="1:7" x14ac:dyDescent="0.25">
      <c r="A62" s="33"/>
      <c r="B62"/>
      <c r="C62"/>
      <c r="E62"/>
      <c r="F62"/>
    </row>
    <row r="63" spans="1:7" x14ac:dyDescent="0.25">
      <c r="A63" s="33"/>
      <c r="B63"/>
      <c r="C63"/>
      <c r="E63"/>
      <c r="F63"/>
    </row>
    <row r="64" spans="1:7" x14ac:dyDescent="0.25">
      <c r="A64" s="33"/>
      <c r="B64"/>
      <c r="C64"/>
      <c r="E64"/>
      <c r="F64"/>
    </row>
    <row r="65" spans="1:6" x14ac:dyDescent="0.25">
      <c r="A65" s="33"/>
      <c r="B65"/>
      <c r="C65"/>
      <c r="E65"/>
      <c r="F65"/>
    </row>
    <row r="66" spans="1:6" x14ac:dyDescent="0.25">
      <c r="A66" s="33"/>
      <c r="B66"/>
      <c r="C66"/>
      <c r="E66"/>
      <c r="F66"/>
    </row>
    <row r="67" spans="1:6" x14ac:dyDescent="0.25">
      <c r="A67" s="33"/>
      <c r="B67"/>
      <c r="C67"/>
      <c r="E67"/>
      <c r="F67"/>
    </row>
    <row r="68" spans="1:6" x14ac:dyDescent="0.25">
      <c r="A68" s="33"/>
      <c r="B68"/>
      <c r="C68"/>
      <c r="E68"/>
      <c r="F68"/>
    </row>
    <row r="69" spans="1:6" x14ac:dyDescent="0.25">
      <c r="A69" s="33"/>
      <c r="B69"/>
      <c r="C69"/>
      <c r="E69"/>
      <c r="F69"/>
    </row>
    <row r="70" spans="1:6" x14ac:dyDescent="0.25">
      <c r="A70" s="33"/>
      <c r="B70"/>
      <c r="C70"/>
      <c r="E70"/>
      <c r="F70"/>
    </row>
  </sheetData>
  <pageMargins left="0.7" right="0.7" top="1.3645833333333333" bottom="0.75" header="0.3" footer="0.3"/>
  <pageSetup orientation="portrait" horizontalDpi="0" verticalDpi="0" r:id="rId1"/>
  <headerFooter>
    <oddHeader>&amp;L2025 Tax  Year&amp;C&amp;"-,Bold"&amp;14Vacant Land Sales
Acreage Rates
&amp;12Residential - Commercial - Industrial&amp;14
&amp;12ONTONAGON COUNTY&amp;14
&amp;R4/1/2022-3/31/2024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Layout" zoomScaleNormal="100" workbookViewId="0">
      <selection activeCell="E14" sqref="E14"/>
    </sheetView>
  </sheetViews>
  <sheetFormatPr defaultRowHeight="15" x14ac:dyDescent="0.25"/>
  <cols>
    <col min="2" max="2" width="11.42578125" customWidth="1"/>
    <col min="3" max="3" width="11.85546875" customWidth="1"/>
    <col min="5" max="5" width="11.140625" customWidth="1"/>
    <col min="6" max="6" width="21.7109375" customWidth="1"/>
    <col min="8" max="8" width="13.42578125" customWidth="1"/>
  </cols>
  <sheetData>
    <row r="1" spans="1:12" ht="15.75" thickBot="1" x14ac:dyDescent="0.3">
      <c r="A1" s="75"/>
      <c r="B1" s="76" t="s">
        <v>48</v>
      </c>
      <c r="C1" s="77" t="s">
        <v>49</v>
      </c>
      <c r="D1" s="77" t="s">
        <v>2</v>
      </c>
      <c r="E1" s="77" t="s">
        <v>50</v>
      </c>
      <c r="F1" s="78" t="s">
        <v>4</v>
      </c>
    </row>
    <row r="2" spans="1:12" x14ac:dyDescent="0.25">
      <c r="A2" s="79" t="s">
        <v>51</v>
      </c>
      <c r="B2" s="80"/>
      <c r="C2" s="56"/>
      <c r="D2" s="23"/>
      <c r="E2" s="56"/>
      <c r="F2" s="23"/>
      <c r="G2" s="81"/>
    </row>
    <row r="3" spans="1:12" x14ac:dyDescent="0.25">
      <c r="A3" s="82"/>
      <c r="B3" s="83">
        <v>44994</v>
      </c>
      <c r="C3" s="84">
        <v>25500</v>
      </c>
      <c r="D3" s="8">
        <v>15</v>
      </c>
      <c r="E3" s="12">
        <f>C3/D3</f>
        <v>1700</v>
      </c>
      <c r="F3" s="8" t="s">
        <v>52</v>
      </c>
      <c r="G3" s="85"/>
    </row>
    <row r="4" spans="1:12" x14ac:dyDescent="0.25">
      <c r="A4" s="82"/>
      <c r="B4" s="83">
        <v>45146</v>
      </c>
      <c r="C4" s="84">
        <v>25500</v>
      </c>
      <c r="D4" s="8">
        <v>15</v>
      </c>
      <c r="E4" s="12">
        <f>C4/D4</f>
        <v>1700</v>
      </c>
      <c r="F4" s="8" t="s">
        <v>53</v>
      </c>
      <c r="G4" s="85"/>
    </row>
    <row r="5" spans="1:12" x14ac:dyDescent="0.25">
      <c r="A5" s="82"/>
      <c r="B5" s="83">
        <v>45547</v>
      </c>
      <c r="C5" s="84">
        <v>40000</v>
      </c>
      <c r="D5" s="8">
        <v>20</v>
      </c>
      <c r="E5" s="84">
        <f>C5/D5</f>
        <v>2000</v>
      </c>
      <c r="F5" s="8" t="s">
        <v>54</v>
      </c>
      <c r="G5" s="85"/>
    </row>
    <row r="6" spans="1:12" ht="15.75" thickBot="1" x14ac:dyDescent="0.3">
      <c r="A6" s="82"/>
      <c r="B6" s="83"/>
      <c r="C6" s="12"/>
      <c r="D6" s="8"/>
      <c r="E6" s="12"/>
      <c r="F6" s="8"/>
      <c r="G6" s="85"/>
    </row>
    <row r="7" spans="1:12" ht="15.75" thickBot="1" x14ac:dyDescent="0.3">
      <c r="A7" s="82"/>
      <c r="B7" s="86" t="s">
        <v>13</v>
      </c>
      <c r="C7" s="62">
        <f>SUM(C2:C5)</f>
        <v>91000</v>
      </c>
      <c r="D7" s="19">
        <f>SUM(D2:D5)</f>
        <v>50</v>
      </c>
      <c r="E7" s="87">
        <f>AVERAGE(E2:E5)</f>
        <v>1800</v>
      </c>
      <c r="F7" s="8"/>
      <c r="G7" s="85"/>
    </row>
    <row r="8" spans="1:12" ht="15.75" thickBot="1" x14ac:dyDescent="0.3">
      <c r="A8" s="88"/>
      <c r="B8" s="15"/>
      <c r="C8" s="15"/>
      <c r="D8" s="15"/>
      <c r="E8" s="15"/>
      <c r="F8" s="15"/>
      <c r="G8" s="89"/>
    </row>
    <row r="9" spans="1:12" x14ac:dyDescent="0.25">
      <c r="A9" s="79" t="s">
        <v>55</v>
      </c>
      <c r="B9" s="90"/>
      <c r="C9" s="90"/>
      <c r="D9" s="90"/>
      <c r="E9" s="91"/>
      <c r="F9" s="90"/>
      <c r="G9" s="81"/>
    </row>
    <row r="10" spans="1:12" x14ac:dyDescent="0.25">
      <c r="A10" s="82"/>
      <c r="B10" s="92">
        <v>44663</v>
      </c>
      <c r="C10" s="93">
        <v>27500</v>
      </c>
      <c r="D10" s="67">
        <v>39</v>
      </c>
      <c r="E10" s="66">
        <f t="shared" ref="E10:E19" si="0">C10/D10</f>
        <v>705.12820512820508</v>
      </c>
      <c r="F10" s="67" t="s">
        <v>56</v>
      </c>
      <c r="G10" s="85"/>
    </row>
    <row r="11" spans="1:12" x14ac:dyDescent="0.25">
      <c r="A11" s="82"/>
      <c r="B11" s="92">
        <v>44720</v>
      </c>
      <c r="C11" s="93">
        <v>33500</v>
      </c>
      <c r="D11" s="67">
        <v>40</v>
      </c>
      <c r="E11" s="66">
        <f t="shared" si="0"/>
        <v>837.5</v>
      </c>
      <c r="F11" s="67" t="s">
        <v>57</v>
      </c>
      <c r="G11" s="85"/>
    </row>
    <row r="12" spans="1:12" x14ac:dyDescent="0.25">
      <c r="A12" s="82"/>
      <c r="B12" s="92">
        <v>44764</v>
      </c>
      <c r="C12" s="93">
        <v>42000</v>
      </c>
      <c r="D12" s="67">
        <v>38.9</v>
      </c>
      <c r="E12" s="66">
        <f t="shared" si="0"/>
        <v>1079.6915167095117</v>
      </c>
      <c r="F12" s="67" t="s">
        <v>58</v>
      </c>
      <c r="G12" s="85"/>
      <c r="H12" s="83"/>
      <c r="I12" s="84"/>
      <c r="J12" s="8"/>
      <c r="K12" s="84"/>
      <c r="L12" s="8"/>
    </row>
    <row r="13" spans="1:12" x14ac:dyDescent="0.25">
      <c r="A13" s="82"/>
      <c r="B13" s="92">
        <v>44960</v>
      </c>
      <c r="C13" s="93">
        <v>45000</v>
      </c>
      <c r="D13" s="67">
        <v>36.5</v>
      </c>
      <c r="E13" s="66">
        <f t="shared" si="0"/>
        <v>1232.8767123287671</v>
      </c>
      <c r="F13" s="67" t="s">
        <v>59</v>
      </c>
      <c r="G13" s="85"/>
      <c r="H13" s="83"/>
      <c r="I13" s="84"/>
      <c r="J13" s="8"/>
      <c r="K13" s="84"/>
      <c r="L13" s="8"/>
    </row>
    <row r="14" spans="1:12" x14ac:dyDescent="0.25">
      <c r="A14" s="82"/>
      <c r="B14" s="92">
        <v>45099</v>
      </c>
      <c r="C14" s="93">
        <v>32000</v>
      </c>
      <c r="D14" s="67">
        <v>40</v>
      </c>
      <c r="E14" s="66">
        <f t="shared" si="0"/>
        <v>800</v>
      </c>
      <c r="F14" s="67" t="s">
        <v>60</v>
      </c>
      <c r="G14" s="85"/>
      <c r="H14" s="83"/>
      <c r="I14" s="12"/>
      <c r="J14" s="8"/>
      <c r="K14" s="12"/>
      <c r="L14" s="8"/>
    </row>
    <row r="15" spans="1:12" x14ac:dyDescent="0.25">
      <c r="A15" s="82"/>
      <c r="B15" s="92">
        <v>45114</v>
      </c>
      <c r="C15" s="93">
        <v>35000</v>
      </c>
      <c r="D15" s="67">
        <v>39</v>
      </c>
      <c r="E15" s="66">
        <f t="shared" si="0"/>
        <v>897.43589743589746</v>
      </c>
      <c r="F15" s="67" t="s">
        <v>61</v>
      </c>
      <c r="G15" s="85"/>
      <c r="H15" s="83"/>
      <c r="I15" s="12"/>
      <c r="J15" s="8"/>
      <c r="K15" s="84"/>
      <c r="L15" s="8"/>
    </row>
    <row r="16" spans="1:12" x14ac:dyDescent="0.25">
      <c r="A16" s="82"/>
      <c r="B16" s="92">
        <v>45160</v>
      </c>
      <c r="C16" s="93">
        <v>51000</v>
      </c>
      <c r="D16" s="67">
        <v>38</v>
      </c>
      <c r="E16" s="66">
        <f t="shared" si="0"/>
        <v>1342.1052631578948</v>
      </c>
      <c r="F16" s="67" t="s">
        <v>62</v>
      </c>
      <c r="G16" s="85"/>
      <c r="H16" s="83"/>
      <c r="I16" s="12"/>
      <c r="J16" s="8"/>
      <c r="K16" s="84"/>
      <c r="L16" s="8"/>
    </row>
    <row r="17" spans="1:12" x14ac:dyDescent="0.25">
      <c r="A17" s="82"/>
      <c r="B17" s="92">
        <v>45208</v>
      </c>
      <c r="C17" s="93">
        <v>50001</v>
      </c>
      <c r="D17" s="67">
        <v>39</v>
      </c>
      <c r="E17" s="66">
        <f t="shared" si="0"/>
        <v>1282.0769230769231</v>
      </c>
      <c r="F17" s="67" t="s">
        <v>63</v>
      </c>
      <c r="G17" s="85"/>
      <c r="H17" s="83"/>
      <c r="I17" s="12"/>
      <c r="J17" s="8"/>
      <c r="K17" s="12"/>
      <c r="L17" s="8"/>
    </row>
    <row r="18" spans="1:12" x14ac:dyDescent="0.25">
      <c r="A18" s="82"/>
      <c r="B18" s="92">
        <v>45366</v>
      </c>
      <c r="C18" s="93">
        <v>45000</v>
      </c>
      <c r="D18" s="67">
        <v>39</v>
      </c>
      <c r="E18" s="66">
        <f t="shared" si="0"/>
        <v>1153.8461538461538</v>
      </c>
      <c r="F18" s="67" t="s">
        <v>64</v>
      </c>
      <c r="G18" s="85"/>
      <c r="H18" s="83"/>
      <c r="I18" s="12"/>
      <c r="J18" s="8"/>
      <c r="K18" s="84"/>
      <c r="L18" s="8"/>
    </row>
    <row r="19" spans="1:12" x14ac:dyDescent="0.25">
      <c r="A19" s="82"/>
      <c r="B19" s="92">
        <v>45369</v>
      </c>
      <c r="C19" s="93">
        <v>29000</v>
      </c>
      <c r="D19" s="67">
        <v>34.68</v>
      </c>
      <c r="E19" s="66">
        <f t="shared" si="0"/>
        <v>836.21683967704735</v>
      </c>
      <c r="F19" s="67" t="s">
        <v>65</v>
      </c>
      <c r="G19" s="85"/>
      <c r="H19" s="83"/>
      <c r="I19" s="12"/>
      <c r="J19" s="8"/>
      <c r="K19" s="12"/>
      <c r="L19" s="8"/>
    </row>
    <row r="20" spans="1:12" ht="15.75" thickBot="1" x14ac:dyDescent="0.3">
      <c r="A20" s="82"/>
      <c r="B20" s="8"/>
      <c r="C20" s="8"/>
      <c r="D20" s="8"/>
      <c r="E20" s="8"/>
      <c r="F20" s="8"/>
      <c r="G20" s="85"/>
      <c r="H20" s="83"/>
      <c r="I20" s="12"/>
      <c r="J20" s="8"/>
      <c r="K20" s="12"/>
      <c r="L20" s="8"/>
    </row>
    <row r="21" spans="1:12" ht="15.75" thickBot="1" x14ac:dyDescent="0.3">
      <c r="A21" s="82"/>
      <c r="B21" s="17" t="s">
        <v>13</v>
      </c>
      <c r="C21" s="62">
        <f>SUM(C9:C19)</f>
        <v>390001</v>
      </c>
      <c r="D21" s="94">
        <f>SUM(D9:D19)</f>
        <v>384.08</v>
      </c>
      <c r="E21" s="87">
        <f>AVERAGE(E9:E19)</f>
        <v>1016.6877511360401</v>
      </c>
      <c r="F21" s="95"/>
      <c r="G21" s="85"/>
    </row>
    <row r="22" spans="1:12" ht="15.75" thickBot="1" x14ac:dyDescent="0.3">
      <c r="A22" s="88"/>
      <c r="B22" s="15"/>
      <c r="C22" s="15"/>
      <c r="D22" s="15"/>
      <c r="E22" s="15"/>
      <c r="F22" s="15"/>
      <c r="G22" s="89"/>
    </row>
    <row r="23" spans="1:12" x14ac:dyDescent="0.25">
      <c r="A23" s="79" t="s">
        <v>44</v>
      </c>
      <c r="B23" s="80"/>
      <c r="C23" s="56"/>
      <c r="D23" s="23"/>
      <c r="E23" s="96"/>
      <c r="F23" s="23"/>
      <c r="G23" s="81"/>
    </row>
    <row r="24" spans="1:12" x14ac:dyDescent="0.25">
      <c r="A24" s="82"/>
      <c r="B24" s="92">
        <v>44653</v>
      </c>
      <c r="C24" s="66">
        <v>52000</v>
      </c>
      <c r="D24" s="67">
        <v>51.57</v>
      </c>
      <c r="E24" s="42">
        <f t="shared" ref="E24" si="1">C24/D24</f>
        <v>1008.3381811130503</v>
      </c>
      <c r="F24" s="67" t="s">
        <v>66</v>
      </c>
      <c r="G24" s="85"/>
    </row>
    <row r="25" spans="1:12" x14ac:dyDescent="0.25">
      <c r="A25" s="82"/>
      <c r="B25" s="92">
        <v>44694</v>
      </c>
      <c r="C25" s="66">
        <v>38000</v>
      </c>
      <c r="D25" s="67">
        <v>55.88</v>
      </c>
      <c r="E25" s="42">
        <f>C25/D25</f>
        <v>680.02863278453822</v>
      </c>
      <c r="F25" s="67" t="s">
        <v>67</v>
      </c>
      <c r="G25" s="85"/>
    </row>
    <row r="26" spans="1:12" x14ac:dyDescent="0.25">
      <c r="A26" s="82"/>
      <c r="B26" s="92">
        <v>44713</v>
      </c>
      <c r="C26" s="66">
        <v>37500</v>
      </c>
      <c r="D26" s="67">
        <v>42.98</v>
      </c>
      <c r="E26" s="42">
        <f>C26/D26</f>
        <v>872.49883666821779</v>
      </c>
      <c r="F26" s="67" t="s">
        <v>68</v>
      </c>
      <c r="G26" s="85"/>
    </row>
    <row r="27" spans="1:12" x14ac:dyDescent="0.25">
      <c r="A27" s="82"/>
      <c r="B27" s="92">
        <v>44783</v>
      </c>
      <c r="C27" s="40">
        <v>92500</v>
      </c>
      <c r="D27" s="67">
        <v>79</v>
      </c>
      <c r="E27" s="42">
        <f>C27/D27</f>
        <v>1170.8860759493671</v>
      </c>
      <c r="F27" s="67" t="s">
        <v>69</v>
      </c>
      <c r="G27" s="85"/>
    </row>
    <row r="28" spans="1:12" x14ac:dyDescent="0.25">
      <c r="A28" s="97"/>
      <c r="B28" s="92">
        <v>44903</v>
      </c>
      <c r="C28" s="66">
        <v>63000</v>
      </c>
      <c r="D28" s="67">
        <v>79</v>
      </c>
      <c r="E28" s="42">
        <f>C28/D28</f>
        <v>797.46835443037969</v>
      </c>
      <c r="F28" s="67" t="s">
        <v>70</v>
      </c>
      <c r="G28" s="85"/>
    </row>
    <row r="29" spans="1:12" x14ac:dyDescent="0.25">
      <c r="A29" s="97"/>
      <c r="B29" s="92">
        <v>45363</v>
      </c>
      <c r="C29" s="66">
        <v>72000</v>
      </c>
      <c r="D29" s="67">
        <v>79</v>
      </c>
      <c r="E29" s="42">
        <f>C29/D29</f>
        <v>911.39240506329111</v>
      </c>
      <c r="F29" s="92" t="s">
        <v>71</v>
      </c>
      <c r="G29" s="85"/>
      <c r="H29" s="83"/>
      <c r="I29" s="12"/>
      <c r="J29" s="8"/>
      <c r="K29" s="84"/>
      <c r="L29" s="8"/>
    </row>
    <row r="30" spans="1:12" ht="15.75" thickBot="1" x14ac:dyDescent="0.3">
      <c r="A30" s="82"/>
      <c r="B30" s="8"/>
      <c r="C30" s="8"/>
      <c r="D30" s="8"/>
      <c r="E30" s="8"/>
      <c r="F30" s="8"/>
      <c r="G30" s="85"/>
      <c r="H30" s="83"/>
      <c r="I30" s="12"/>
      <c r="J30" s="8"/>
      <c r="K30" s="84"/>
      <c r="L30" s="8"/>
    </row>
    <row r="31" spans="1:12" ht="15.75" thickBot="1" x14ac:dyDescent="0.3">
      <c r="A31" s="82"/>
      <c r="B31" s="17" t="s">
        <v>13</v>
      </c>
      <c r="C31" s="62">
        <f>SUM(C23:C29)</f>
        <v>355000</v>
      </c>
      <c r="D31" s="94">
        <f>SUM(D23:D29)</f>
        <v>387.43</v>
      </c>
      <c r="E31" s="87">
        <f>AVERAGE(E23:E29)</f>
        <v>906.7687476681408</v>
      </c>
      <c r="F31" s="8"/>
      <c r="G31" s="85"/>
      <c r="H31" s="83"/>
      <c r="I31" s="12"/>
      <c r="J31" s="8"/>
      <c r="K31" s="84"/>
      <c r="L31" s="8"/>
    </row>
    <row r="32" spans="1:12" ht="15.75" thickBot="1" x14ac:dyDescent="0.3">
      <c r="A32" s="88"/>
      <c r="B32" s="15"/>
      <c r="C32" s="15"/>
      <c r="D32" s="15"/>
      <c r="E32" s="15"/>
      <c r="F32" s="15"/>
      <c r="G32" s="89"/>
    </row>
    <row r="33" spans="1:12" x14ac:dyDescent="0.25">
      <c r="A33" s="79" t="s">
        <v>72</v>
      </c>
      <c r="B33" s="90"/>
      <c r="C33" s="90"/>
      <c r="D33" s="90"/>
      <c r="E33" s="90"/>
      <c r="F33" s="90"/>
      <c r="G33" s="81"/>
      <c r="H33" s="83"/>
      <c r="I33" s="12"/>
      <c r="J33" s="8"/>
      <c r="K33" s="12"/>
      <c r="L33" s="8"/>
    </row>
    <row r="34" spans="1:12" x14ac:dyDescent="0.25">
      <c r="A34" s="82"/>
      <c r="B34" s="92">
        <v>44706</v>
      </c>
      <c r="C34" s="42">
        <v>125000</v>
      </c>
      <c r="D34" s="67">
        <v>192</v>
      </c>
      <c r="E34" s="66">
        <f t="shared" ref="E34:E40" si="2">C34/D34</f>
        <v>651.04166666666663</v>
      </c>
      <c r="F34" s="67" t="s">
        <v>73</v>
      </c>
      <c r="G34" s="85"/>
      <c r="H34" s="83"/>
      <c r="I34" s="12"/>
      <c r="J34" s="8"/>
      <c r="K34" s="12"/>
      <c r="L34" s="8"/>
    </row>
    <row r="35" spans="1:12" x14ac:dyDescent="0.25">
      <c r="A35" s="82"/>
      <c r="B35" s="92">
        <v>44837</v>
      </c>
      <c r="C35" s="66">
        <v>113050</v>
      </c>
      <c r="D35" s="67">
        <v>118</v>
      </c>
      <c r="E35" s="66">
        <f t="shared" si="2"/>
        <v>958.05084745762713</v>
      </c>
      <c r="F35" s="67" t="s">
        <v>74</v>
      </c>
      <c r="G35" s="85"/>
      <c r="H35" s="83"/>
      <c r="I35" s="12"/>
      <c r="J35" s="8"/>
      <c r="K35" s="12"/>
      <c r="L35" s="8"/>
    </row>
    <row r="36" spans="1:12" x14ac:dyDescent="0.25">
      <c r="A36" s="82"/>
      <c r="B36" s="92">
        <v>45071</v>
      </c>
      <c r="C36" s="66">
        <v>135000</v>
      </c>
      <c r="D36" s="67">
        <v>187.3</v>
      </c>
      <c r="E36" s="66">
        <f t="shared" si="2"/>
        <v>720.76882007474637</v>
      </c>
      <c r="F36" s="67" t="s">
        <v>75</v>
      </c>
      <c r="G36" s="85"/>
      <c r="H36" s="83"/>
      <c r="I36" s="12"/>
      <c r="J36" s="8"/>
      <c r="K36" s="12"/>
      <c r="L36" s="8"/>
    </row>
    <row r="37" spans="1:12" x14ac:dyDescent="0.25">
      <c r="A37" s="82"/>
      <c r="B37" s="92">
        <v>45119</v>
      </c>
      <c r="C37" s="66">
        <v>149900</v>
      </c>
      <c r="D37" s="67">
        <v>275.5</v>
      </c>
      <c r="E37" s="66">
        <f t="shared" si="2"/>
        <v>544.10163339382939</v>
      </c>
      <c r="F37" s="67" t="s">
        <v>76</v>
      </c>
      <c r="G37" s="85"/>
      <c r="H37" s="83"/>
      <c r="I37" s="12"/>
      <c r="J37" s="8"/>
      <c r="K37" s="12"/>
      <c r="L37" s="8"/>
    </row>
    <row r="38" spans="1:12" x14ac:dyDescent="0.25">
      <c r="A38" s="97"/>
      <c r="B38" s="92">
        <v>45244</v>
      </c>
      <c r="C38" s="42">
        <v>76300</v>
      </c>
      <c r="D38" s="67">
        <v>166.86</v>
      </c>
      <c r="E38" s="66">
        <f t="shared" si="2"/>
        <v>457.26956730192973</v>
      </c>
      <c r="F38" s="67" t="s">
        <v>77</v>
      </c>
      <c r="G38" s="85"/>
    </row>
    <row r="39" spans="1:12" x14ac:dyDescent="0.25">
      <c r="A39" s="97"/>
      <c r="B39" s="92">
        <v>45247</v>
      </c>
      <c r="C39" s="42">
        <v>54000</v>
      </c>
      <c r="D39" s="67">
        <v>86.3</v>
      </c>
      <c r="E39" s="66">
        <f t="shared" si="2"/>
        <v>625.72421784472772</v>
      </c>
      <c r="F39" s="67" t="s">
        <v>78</v>
      </c>
      <c r="G39" s="85"/>
    </row>
    <row r="40" spans="1:12" x14ac:dyDescent="0.25">
      <c r="A40" s="97"/>
      <c r="B40" s="92">
        <v>45279</v>
      </c>
      <c r="C40" s="42">
        <v>150000</v>
      </c>
      <c r="D40" s="67">
        <v>95</v>
      </c>
      <c r="E40" s="66">
        <f t="shared" si="2"/>
        <v>1578.9473684210527</v>
      </c>
      <c r="F40" s="67" t="s">
        <v>79</v>
      </c>
      <c r="G40" s="85"/>
    </row>
    <row r="41" spans="1:12" ht="15.75" thickBot="1" x14ac:dyDescent="0.3">
      <c r="A41" s="82"/>
      <c r="B41" s="8"/>
      <c r="C41" s="8"/>
      <c r="D41" s="8"/>
      <c r="E41" s="8"/>
      <c r="F41" s="9"/>
      <c r="G41" s="85"/>
    </row>
    <row r="42" spans="1:12" ht="15.75" thickBot="1" x14ac:dyDescent="0.3">
      <c r="A42" s="82"/>
      <c r="B42" s="17" t="s">
        <v>13</v>
      </c>
      <c r="C42" s="62">
        <f>SUM(C33:C40)</f>
        <v>803250</v>
      </c>
      <c r="D42" s="19">
        <f>SUM(D33:D40)</f>
        <v>1120.96</v>
      </c>
      <c r="E42" s="87">
        <f>AVERAGE(E33:E40)</f>
        <v>790.84344588008287</v>
      </c>
      <c r="F42" s="8"/>
      <c r="G42" s="85"/>
    </row>
    <row r="43" spans="1:12" ht="15.75" thickBot="1" x14ac:dyDescent="0.3">
      <c r="A43" s="88"/>
      <c r="B43" s="15"/>
      <c r="C43" s="15"/>
      <c r="D43" s="15"/>
      <c r="E43" s="15"/>
      <c r="F43" s="15"/>
      <c r="G43" s="89"/>
    </row>
  </sheetData>
  <pageMargins left="0.7" right="0.7" top="0.96875" bottom="0.75" header="0.3" footer="0.3"/>
  <pageSetup orientation="portrait" horizontalDpi="0" verticalDpi="0" r:id="rId1"/>
  <headerFooter>
    <oddHeader xml:space="preserve">&amp;L2025 Tax Year&amp;C&amp;"-,Bold"&amp;16TIMBER CUT-OVER
ONTONAGON COUNTY&amp;R4/1/2022-3/31/2024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view="pageLayout" zoomScaleNormal="100" workbookViewId="0">
      <selection activeCell="K14" sqref="K14"/>
    </sheetView>
  </sheetViews>
  <sheetFormatPr defaultRowHeight="15" x14ac:dyDescent="0.25"/>
  <cols>
    <col min="1" max="1" width="13.5703125" customWidth="1"/>
    <col min="2" max="2" width="0" hidden="1" customWidth="1"/>
    <col min="4" max="4" width="0" hidden="1" customWidth="1"/>
    <col min="6" max="6" width="0" hidden="1" customWidth="1"/>
    <col min="8" max="10" width="0" hidden="1" customWidth="1"/>
    <col min="11" max="11" width="11.28515625" customWidth="1"/>
    <col min="12" max="14" width="0" hidden="1" customWidth="1"/>
    <col min="15" max="15" width="12.5703125" customWidth="1"/>
    <col min="17" max="17" width="0" hidden="1" customWidth="1"/>
    <col min="18" max="18" width="11" customWidth="1"/>
  </cols>
  <sheetData>
    <row r="1" spans="1:18" x14ac:dyDescent="0.25">
      <c r="A1" s="104" t="s">
        <v>80</v>
      </c>
      <c r="B1" s="104" t="s">
        <v>81</v>
      </c>
      <c r="C1" s="105" t="s">
        <v>48</v>
      </c>
      <c r="D1" s="106" t="s">
        <v>49</v>
      </c>
      <c r="E1" s="104" t="s">
        <v>82</v>
      </c>
      <c r="F1" s="104" t="s">
        <v>83</v>
      </c>
      <c r="G1" s="106" t="s">
        <v>84</v>
      </c>
      <c r="H1" s="106" t="s">
        <v>85</v>
      </c>
      <c r="I1" s="107" t="s">
        <v>86</v>
      </c>
      <c r="J1" s="106" t="s">
        <v>87</v>
      </c>
      <c r="K1" s="106" t="s">
        <v>88</v>
      </c>
      <c r="L1" s="106" t="s">
        <v>89</v>
      </c>
      <c r="M1" s="108" t="s">
        <v>90</v>
      </c>
      <c r="N1" s="109" t="s">
        <v>91</v>
      </c>
      <c r="O1" s="110" t="s">
        <v>92</v>
      </c>
      <c r="P1" s="110" t="s">
        <v>93</v>
      </c>
      <c r="Q1" s="106" t="s">
        <v>94</v>
      </c>
      <c r="R1" s="106" t="s">
        <v>95</v>
      </c>
    </row>
    <row r="2" spans="1:18" x14ac:dyDescent="0.25">
      <c r="A2" t="s">
        <v>96</v>
      </c>
      <c r="C2" s="98">
        <v>40162</v>
      </c>
      <c r="D2" s="99">
        <v>31720</v>
      </c>
      <c r="E2" t="s">
        <v>97</v>
      </c>
      <c r="F2" t="s">
        <v>98</v>
      </c>
      <c r="G2" s="99">
        <v>31720</v>
      </c>
      <c r="H2" s="99">
        <v>2050</v>
      </c>
      <c r="I2" s="100">
        <f>H2/G2*100</f>
        <v>6.4627994955863812</v>
      </c>
      <c r="J2" s="99">
        <v>24490</v>
      </c>
      <c r="K2" s="99">
        <f>G2-0</f>
        <v>31720</v>
      </c>
      <c r="L2" s="99">
        <v>24490</v>
      </c>
      <c r="M2" s="101">
        <v>0</v>
      </c>
      <c r="N2" s="102">
        <v>0</v>
      </c>
      <c r="O2" s="103">
        <v>7.9</v>
      </c>
      <c r="P2" s="103">
        <v>7.9</v>
      </c>
      <c r="Q2" s="99" t="e">
        <f>K2/M2</f>
        <v>#DIV/0!</v>
      </c>
      <c r="R2" s="99">
        <f>K2/O2</f>
        <v>4015.1898734177212</v>
      </c>
    </row>
    <row r="3" spans="1:18" x14ac:dyDescent="0.25">
      <c r="A3" t="s">
        <v>99</v>
      </c>
      <c r="C3" s="98">
        <v>39427</v>
      </c>
      <c r="D3" s="99">
        <v>0</v>
      </c>
      <c r="E3" t="s">
        <v>100</v>
      </c>
      <c r="F3" t="s">
        <v>98</v>
      </c>
      <c r="G3" s="99">
        <v>122500</v>
      </c>
      <c r="H3" s="99">
        <v>0</v>
      </c>
      <c r="I3" s="100">
        <f>H3/G3*100</f>
        <v>0</v>
      </c>
      <c r="J3" s="99">
        <v>124000</v>
      </c>
      <c r="K3" s="99">
        <f>G3-0</f>
        <v>122500</v>
      </c>
      <c r="L3" s="99">
        <v>124000</v>
      </c>
      <c r="M3" s="101">
        <v>0</v>
      </c>
      <c r="N3" s="102">
        <v>0</v>
      </c>
      <c r="O3" s="103">
        <v>40</v>
      </c>
      <c r="P3" s="103">
        <v>40</v>
      </c>
      <c r="Q3" s="99" t="e">
        <f>K3/M3</f>
        <v>#DIV/0!</v>
      </c>
      <c r="R3" s="99">
        <f>K3/O3</f>
        <v>3062.5</v>
      </c>
    </row>
    <row r="4" spans="1:18" ht="15.75" thickBot="1" x14ac:dyDescent="0.3">
      <c r="A4" t="s">
        <v>101</v>
      </c>
      <c r="C4" s="98">
        <v>41634</v>
      </c>
      <c r="D4" s="99">
        <v>273875</v>
      </c>
      <c r="E4" t="s">
        <v>97</v>
      </c>
      <c r="F4" t="s">
        <v>98</v>
      </c>
      <c r="G4" s="99">
        <v>273875</v>
      </c>
      <c r="H4" s="99">
        <v>0</v>
      </c>
      <c r="I4" s="100">
        <f>H4/G4*100</f>
        <v>0</v>
      </c>
      <c r="J4" s="99">
        <v>237243</v>
      </c>
      <c r="K4" s="99">
        <f>G4-0</f>
        <v>273875</v>
      </c>
      <c r="L4" s="99">
        <v>237243</v>
      </c>
      <c r="M4" s="101">
        <v>0</v>
      </c>
      <c r="N4" s="102">
        <v>0</v>
      </c>
      <c r="O4" s="103">
        <v>76.53</v>
      </c>
      <c r="P4" s="103">
        <v>76.53</v>
      </c>
      <c r="Q4" s="99" t="e">
        <f>K4/M4</f>
        <v>#DIV/0!</v>
      </c>
      <c r="R4" s="99">
        <f>K4/O4</f>
        <v>3578.6619626290344</v>
      </c>
    </row>
    <row r="5" spans="1:18" ht="15.75" thickTop="1" x14ac:dyDescent="0.25">
      <c r="A5" s="111"/>
      <c r="B5" s="111"/>
      <c r="C5" s="112" t="s">
        <v>102</v>
      </c>
      <c r="D5" s="113">
        <f>+SUM(D2:D4)</f>
        <v>305595</v>
      </c>
      <c r="E5" s="111"/>
      <c r="F5" s="111"/>
      <c r="G5" s="113">
        <f>+SUM(G2:G4)</f>
        <v>428095</v>
      </c>
      <c r="H5" s="113">
        <f>+SUM(H2:H4)</f>
        <v>2050</v>
      </c>
      <c r="I5" s="114"/>
      <c r="J5" s="113">
        <f>+SUM(J2:J4)</f>
        <v>385733</v>
      </c>
      <c r="K5" s="113">
        <f>+SUM(K2:K4)</f>
        <v>428095</v>
      </c>
      <c r="L5" s="113">
        <f>+SUM(L2:L4)</f>
        <v>385733</v>
      </c>
      <c r="M5" s="115">
        <f>+SUM(M2:M4)</f>
        <v>0</v>
      </c>
      <c r="N5" s="116"/>
      <c r="O5" s="117">
        <f>+SUM(O2:O4)</f>
        <v>124.43</v>
      </c>
      <c r="P5" s="117">
        <f>+SUM(P2:P4)</f>
        <v>124.43</v>
      </c>
      <c r="Q5" s="113"/>
      <c r="R5" s="113"/>
    </row>
    <row r="6" spans="1:18" x14ac:dyDescent="0.25">
      <c r="A6" s="118"/>
      <c r="B6" s="118"/>
      <c r="C6" s="119"/>
      <c r="D6" s="120"/>
      <c r="E6" s="118"/>
      <c r="F6" s="118"/>
      <c r="G6" s="120"/>
      <c r="H6" s="120"/>
      <c r="I6" s="121">
        <f>H5/G5*100</f>
        <v>0.47886567233908367</v>
      </c>
      <c r="J6" s="120"/>
      <c r="K6" s="120"/>
      <c r="L6" s="120"/>
      <c r="M6" s="122"/>
      <c r="N6" s="123"/>
      <c r="O6" s="124" t="s">
        <v>24</v>
      </c>
      <c r="P6" s="124"/>
      <c r="Q6" s="120"/>
      <c r="R6" s="120"/>
    </row>
    <row r="7" spans="1:18" x14ac:dyDescent="0.25">
      <c r="A7" s="125"/>
      <c r="B7" s="125"/>
      <c r="C7" s="126"/>
      <c r="D7" s="127"/>
      <c r="E7" s="125"/>
      <c r="F7" s="125"/>
      <c r="G7" s="127"/>
      <c r="H7" s="127"/>
      <c r="I7" s="128">
        <f>STDEV(I2:I4)</f>
        <v>3.7312990284953744</v>
      </c>
      <c r="J7" s="127"/>
      <c r="K7" s="127"/>
      <c r="L7" s="127"/>
      <c r="M7" s="129" t="e">
        <f>K5/M5</f>
        <v>#DIV/0!</v>
      </c>
      <c r="N7" s="130"/>
      <c r="O7" s="131" t="s">
        <v>103</v>
      </c>
      <c r="P7" s="131">
        <f>K5/O5</f>
        <v>3440.448444908784</v>
      </c>
      <c r="Q7" s="127"/>
      <c r="R7" s="127"/>
    </row>
    <row r="8" spans="1:18" x14ac:dyDescent="0.25">
      <c r="C8" s="98"/>
      <c r="D8" s="99"/>
      <c r="G8" s="99"/>
      <c r="H8" s="99"/>
      <c r="I8" s="100"/>
      <c r="J8" s="99"/>
      <c r="K8" s="99"/>
      <c r="L8" s="99"/>
      <c r="M8" s="101"/>
      <c r="N8" s="102"/>
      <c r="O8" s="103"/>
      <c r="P8" s="103"/>
      <c r="Q8" s="99"/>
      <c r="R8" s="99"/>
    </row>
  </sheetData>
  <conditionalFormatting sqref="A2:R4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97916666666666663" bottom="0.75" header="0.3" footer="0.3"/>
  <pageSetup orientation="portrait" horizontalDpi="0" verticalDpi="0" r:id="rId1"/>
  <headerFooter>
    <oddHeader xml:space="preserve">&amp;L2025 Tax Year&amp;C&amp;"-,Bold"&amp;14LANDFILL ACREAGE SALES
GREENLAND&amp;R4/1/2022-3/31/2024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view="pageLayout" zoomScaleNormal="100" workbookViewId="0">
      <selection activeCell="D21" sqref="D21"/>
    </sheetView>
  </sheetViews>
  <sheetFormatPr defaultRowHeight="15" x14ac:dyDescent="0.25"/>
  <cols>
    <col min="2" max="2" width="12" customWidth="1"/>
    <col min="3" max="3" width="11" customWidth="1"/>
    <col min="4" max="4" width="8.140625" customWidth="1"/>
    <col min="5" max="5" width="10.7109375" customWidth="1"/>
    <col min="7" max="7" width="15" customWidth="1"/>
  </cols>
  <sheetData>
    <row r="1" spans="2:21" ht="15.75" thickBot="1" x14ac:dyDescent="0.3">
      <c r="B1" s="17" t="s">
        <v>104</v>
      </c>
      <c r="C1" s="19" t="s">
        <v>105</v>
      </c>
      <c r="D1" s="19" t="s">
        <v>106</v>
      </c>
      <c r="E1" s="19" t="s">
        <v>107</v>
      </c>
      <c r="F1" s="19" t="s">
        <v>108</v>
      </c>
      <c r="G1" s="21" t="s">
        <v>109</v>
      </c>
    </row>
    <row r="2" spans="2:21" ht="15.75" thickBot="1" x14ac:dyDescent="0.3">
      <c r="F2" s="132"/>
    </row>
    <row r="3" spans="2:21" x14ac:dyDescent="0.25">
      <c r="B3" s="55">
        <v>42409</v>
      </c>
      <c r="C3" s="96">
        <v>1500</v>
      </c>
      <c r="D3" s="23">
        <v>75</v>
      </c>
      <c r="E3" s="23">
        <v>110</v>
      </c>
      <c r="F3" s="56">
        <f t="shared" ref="F3:F12" si="0">SUM(C3/D3)</f>
        <v>20</v>
      </c>
      <c r="G3" s="81" t="s">
        <v>110</v>
      </c>
    </row>
    <row r="4" spans="2:21" x14ac:dyDescent="0.25">
      <c r="B4" s="11">
        <v>42662</v>
      </c>
      <c r="C4" s="84">
        <v>2500</v>
      </c>
      <c r="D4" s="8">
        <v>120</v>
      </c>
      <c r="E4" s="8">
        <v>120</v>
      </c>
      <c r="F4" s="12">
        <f t="shared" si="0"/>
        <v>20.833333333333332</v>
      </c>
      <c r="G4" s="85" t="s">
        <v>111</v>
      </c>
    </row>
    <row r="5" spans="2:21" x14ac:dyDescent="0.25">
      <c r="B5" s="11">
        <v>43122</v>
      </c>
      <c r="C5" s="84">
        <v>2500</v>
      </c>
      <c r="D5" s="8">
        <v>180</v>
      </c>
      <c r="E5" s="8">
        <v>120</v>
      </c>
      <c r="F5" s="12">
        <f t="shared" si="0"/>
        <v>13.888888888888889</v>
      </c>
      <c r="G5" s="85" t="s">
        <v>112</v>
      </c>
    </row>
    <row r="6" spans="2:21" x14ac:dyDescent="0.25">
      <c r="B6" s="11">
        <v>43327</v>
      </c>
      <c r="C6" s="84">
        <v>5500</v>
      </c>
      <c r="D6" s="8">
        <v>180</v>
      </c>
      <c r="E6" s="8">
        <v>120</v>
      </c>
      <c r="F6" s="12">
        <f t="shared" si="0"/>
        <v>30.555555555555557</v>
      </c>
      <c r="G6" s="85" t="s">
        <v>113</v>
      </c>
    </row>
    <row r="7" spans="2:21" x14ac:dyDescent="0.25">
      <c r="B7" s="11">
        <v>43319</v>
      </c>
      <c r="C7" s="84">
        <v>1600</v>
      </c>
      <c r="D7" s="8">
        <v>60</v>
      </c>
      <c r="E7" s="8">
        <v>120</v>
      </c>
      <c r="F7" s="12">
        <f t="shared" si="0"/>
        <v>26.666666666666668</v>
      </c>
      <c r="G7" s="85" t="s">
        <v>114</v>
      </c>
    </row>
    <row r="8" spans="2:21" x14ac:dyDescent="0.25">
      <c r="B8" s="11">
        <v>43619</v>
      </c>
      <c r="C8" s="84">
        <v>1000</v>
      </c>
      <c r="D8" s="8">
        <v>62.5</v>
      </c>
      <c r="E8" s="8">
        <v>110</v>
      </c>
      <c r="F8" s="12">
        <f t="shared" si="0"/>
        <v>16</v>
      </c>
      <c r="G8" s="85" t="s">
        <v>115</v>
      </c>
    </row>
    <row r="9" spans="2:21" x14ac:dyDescent="0.25">
      <c r="B9" s="11">
        <v>43733</v>
      </c>
      <c r="C9" s="84">
        <v>500</v>
      </c>
      <c r="D9" s="8">
        <v>25</v>
      </c>
      <c r="E9" s="8">
        <v>110</v>
      </c>
      <c r="F9" s="12">
        <f t="shared" si="0"/>
        <v>20</v>
      </c>
      <c r="G9" s="85" t="s">
        <v>116</v>
      </c>
    </row>
    <row r="10" spans="2:21" x14ac:dyDescent="0.25">
      <c r="B10" s="11">
        <v>43666</v>
      </c>
      <c r="C10" s="84">
        <v>1000</v>
      </c>
      <c r="D10" s="8">
        <v>50</v>
      </c>
      <c r="E10" s="8">
        <v>110</v>
      </c>
      <c r="F10" s="12">
        <f t="shared" si="0"/>
        <v>20</v>
      </c>
      <c r="G10" s="85" t="s">
        <v>117</v>
      </c>
    </row>
    <row r="11" spans="2:21" x14ac:dyDescent="0.25">
      <c r="B11" s="11">
        <v>44082</v>
      </c>
      <c r="C11" s="84">
        <v>3900</v>
      </c>
      <c r="D11" s="8">
        <v>205.7</v>
      </c>
      <c r="E11" s="8">
        <v>145</v>
      </c>
      <c r="F11" s="12">
        <f t="shared" si="0"/>
        <v>18.959649975692759</v>
      </c>
      <c r="G11" s="85" t="s">
        <v>118</v>
      </c>
    </row>
    <row r="12" spans="2:21" x14ac:dyDescent="0.25">
      <c r="B12" s="11">
        <v>44216</v>
      </c>
      <c r="C12" s="84">
        <v>3500</v>
      </c>
      <c r="D12" s="8">
        <v>94.1</v>
      </c>
      <c r="E12" s="8">
        <v>113</v>
      </c>
      <c r="F12" s="12">
        <f t="shared" si="0"/>
        <v>37.194473963868226</v>
      </c>
      <c r="G12" s="85" t="s">
        <v>119</v>
      </c>
    </row>
    <row r="13" spans="2:21" x14ac:dyDescent="0.25">
      <c r="B13" s="11">
        <v>44217</v>
      </c>
      <c r="C13" s="84">
        <v>6500</v>
      </c>
      <c r="D13" s="8">
        <v>359.8</v>
      </c>
      <c r="E13" s="8">
        <v>300</v>
      </c>
      <c r="F13" s="12">
        <f>SUM(C13/D13)</f>
        <v>18.065591995553085</v>
      </c>
      <c r="G13" s="85" t="s">
        <v>120</v>
      </c>
    </row>
    <row r="14" spans="2:21" ht="15.75" thickBot="1" x14ac:dyDescent="0.3">
      <c r="B14" s="13"/>
      <c r="C14" s="133"/>
      <c r="D14" s="134"/>
      <c r="E14" s="15"/>
      <c r="F14" s="14"/>
      <c r="G14" s="89"/>
    </row>
    <row r="15" spans="2:21" ht="15.75" thickBot="1" x14ac:dyDescent="0.3">
      <c r="B15" s="1"/>
      <c r="C15" s="135"/>
      <c r="D15" s="1"/>
      <c r="E15" s="1"/>
      <c r="F15" s="136"/>
      <c r="Q15" s="137"/>
      <c r="R15" s="138"/>
      <c r="S15" s="1"/>
      <c r="T15" s="1"/>
      <c r="U15" s="139"/>
    </row>
    <row r="16" spans="2:21" ht="15.75" thickBot="1" x14ac:dyDescent="0.3">
      <c r="B16" s="17" t="s">
        <v>121</v>
      </c>
      <c r="C16" s="20">
        <f>SUM(C2:C14)</f>
        <v>30000</v>
      </c>
      <c r="D16" s="19">
        <f>SUM(D2:D14)</f>
        <v>1412.1</v>
      </c>
      <c r="E16" s="19">
        <f>SUM(E2:E14)</f>
        <v>1478</v>
      </c>
      <c r="F16" s="140">
        <f>SUM(C16/D16)</f>
        <v>21.244954323348207</v>
      </c>
      <c r="Q16" s="137"/>
      <c r="R16" s="138"/>
      <c r="S16" s="1"/>
      <c r="T16" s="1"/>
      <c r="U16" s="139"/>
    </row>
    <row r="17" spans="17:21" x14ac:dyDescent="0.25">
      <c r="Q17" s="137"/>
      <c r="R17" s="138"/>
      <c r="S17" s="1"/>
      <c r="T17" s="1"/>
      <c r="U17" s="139"/>
    </row>
    <row r="18" spans="17:21" x14ac:dyDescent="0.25">
      <c r="Q18" s="137"/>
      <c r="R18" s="138"/>
      <c r="S18" s="1"/>
      <c r="T18" s="1"/>
      <c r="U18" s="139"/>
    </row>
    <row r="19" spans="17:21" x14ac:dyDescent="0.25">
      <c r="Q19" s="137"/>
      <c r="R19" s="138"/>
      <c r="S19" s="1"/>
      <c r="T19" s="1"/>
      <c r="U19" s="139"/>
    </row>
    <row r="20" spans="17:21" x14ac:dyDescent="0.25">
      <c r="Q20" s="137"/>
      <c r="R20" s="138"/>
      <c r="S20" s="1"/>
      <c r="T20" s="1"/>
      <c r="U20" s="139"/>
    </row>
    <row r="21" spans="17:21" x14ac:dyDescent="0.25">
      <c r="Q21" s="137"/>
      <c r="R21" s="138"/>
      <c r="S21" s="1"/>
      <c r="T21" s="1"/>
      <c r="U21" s="139"/>
    </row>
  </sheetData>
  <pageMargins left="0.7" right="0.7" top="1.0104166666666667" bottom="0.75" header="0.3" footer="0.3"/>
  <pageSetup orientation="portrait" horizontalDpi="0" verticalDpi="0" r:id="rId1"/>
  <headerFooter>
    <oddHeader>&amp;L2025 Tax Year&amp;C&amp;"-,Bold"&amp;16RESIDENTIAL VACANT LOT SALES
GREENLAND &amp; MASS CITY&amp;R4/1/2022-3/31/2024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B13"/>
  <sheetViews>
    <sheetView view="pageLayout" zoomScaleNormal="100" workbookViewId="0">
      <selection activeCell="A26" sqref="A26"/>
    </sheetView>
  </sheetViews>
  <sheetFormatPr defaultColWidth="16.7109375" defaultRowHeight="15" x14ac:dyDescent="0.25"/>
  <cols>
    <col min="1" max="1" width="10.5703125" customWidth="1"/>
    <col min="2" max="2" width="11.7109375" customWidth="1"/>
    <col min="3" max="3" width="16.7109375" hidden="1" customWidth="1"/>
    <col min="4" max="4" width="8.7109375" style="98" customWidth="1"/>
    <col min="5" max="5" width="0.140625" style="99" hidden="1" customWidth="1"/>
    <col min="6" max="6" width="16.7109375" hidden="1" customWidth="1"/>
    <col min="7" max="7" width="0.28515625" customWidth="1"/>
    <col min="8" max="8" width="9" style="99" customWidth="1"/>
    <col min="9" max="9" width="16.7109375" style="99" hidden="1" customWidth="1"/>
    <col min="10" max="10" width="0.140625" style="100" customWidth="1"/>
    <col min="11" max="11" width="0.140625" style="99" customWidth="1"/>
    <col min="12" max="12" width="9.5703125" style="99" customWidth="1"/>
    <col min="13" max="13" width="0.7109375" style="99" customWidth="1"/>
    <col min="14" max="14" width="9" style="101" customWidth="1"/>
    <col min="15" max="15" width="6.85546875" style="102" customWidth="1"/>
    <col min="16" max="17" width="16.7109375" style="103" hidden="1" customWidth="1"/>
    <col min="18" max="18" width="5.140625" style="99" customWidth="1"/>
    <col min="19" max="19" width="9.42578125" style="99" hidden="1" customWidth="1"/>
    <col min="20" max="20" width="7.7109375" style="142" hidden="1" customWidth="1"/>
    <col min="21" max="21" width="11.140625" style="103" hidden="1" customWidth="1"/>
  </cols>
  <sheetData>
    <row r="2" spans="2:54" x14ac:dyDescent="0.25">
      <c r="B2" s="104" t="s">
        <v>122</v>
      </c>
      <c r="C2" s="104" t="s">
        <v>81</v>
      </c>
      <c r="D2" s="105" t="s">
        <v>48</v>
      </c>
      <c r="E2" s="106" t="s">
        <v>49</v>
      </c>
      <c r="F2" s="104" t="s">
        <v>82</v>
      </c>
      <c r="G2" s="104" t="s">
        <v>83</v>
      </c>
      <c r="H2" s="106" t="s">
        <v>84</v>
      </c>
      <c r="I2" s="106" t="s">
        <v>85</v>
      </c>
      <c r="J2" s="107" t="s">
        <v>86</v>
      </c>
      <c r="K2" s="106" t="s">
        <v>87</v>
      </c>
      <c r="L2" s="106" t="s">
        <v>123</v>
      </c>
      <c r="M2" s="106" t="s">
        <v>89</v>
      </c>
      <c r="N2" s="108" t="s">
        <v>90</v>
      </c>
      <c r="O2" s="109" t="s">
        <v>91</v>
      </c>
      <c r="P2" s="110" t="s">
        <v>92</v>
      </c>
      <c r="Q2" s="110" t="s">
        <v>93</v>
      </c>
      <c r="R2" s="106" t="s">
        <v>124</v>
      </c>
      <c r="S2" s="106" t="s">
        <v>125</v>
      </c>
      <c r="T2" s="141" t="s">
        <v>126</v>
      </c>
      <c r="U2" s="110" t="s">
        <v>127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2:54" x14ac:dyDescent="0.25">
      <c r="B3" t="s">
        <v>128</v>
      </c>
      <c r="D3" s="98">
        <v>37274</v>
      </c>
      <c r="E3" s="99">
        <v>25000</v>
      </c>
      <c r="F3" t="s">
        <v>97</v>
      </c>
      <c r="G3" t="s">
        <v>129</v>
      </c>
      <c r="H3" s="99">
        <v>25000</v>
      </c>
      <c r="I3" s="99">
        <v>3950</v>
      </c>
      <c r="J3" s="100">
        <f t="shared" ref="J3:J7" si="0">I3/H3*100</f>
        <v>15.8</v>
      </c>
      <c r="K3" s="99">
        <v>13298</v>
      </c>
      <c r="L3" s="99">
        <f t="shared" ref="L3:L7" si="1">H3-0</f>
        <v>25000</v>
      </c>
      <c r="M3" s="99">
        <v>13298</v>
      </c>
      <c r="N3" s="101">
        <v>416.276611</v>
      </c>
      <c r="O3" s="102">
        <v>200</v>
      </c>
      <c r="P3" s="103">
        <v>3.1059999999999999</v>
      </c>
      <c r="Q3" s="103">
        <v>3.1059999999999999</v>
      </c>
      <c r="R3" s="99">
        <f t="shared" ref="R3:R8" si="2">L3/N3</f>
        <v>60.056220646035769</v>
      </c>
      <c r="S3" s="99">
        <f t="shared" ref="S3:S7" si="3">L3/P3</f>
        <v>8048.9375402446876</v>
      </c>
      <c r="T3" s="142">
        <f t="shared" ref="T3:T7" si="4">L3/P3/43560</f>
        <v>0.18477818044638861</v>
      </c>
      <c r="U3" s="103">
        <v>500</v>
      </c>
    </row>
    <row r="4" spans="2:54" x14ac:dyDescent="0.25">
      <c r="B4" t="s">
        <v>130</v>
      </c>
      <c r="D4" s="98">
        <v>37746</v>
      </c>
      <c r="E4" s="99">
        <v>20000</v>
      </c>
      <c r="F4" t="s">
        <v>97</v>
      </c>
      <c r="G4" t="s">
        <v>131</v>
      </c>
      <c r="H4" s="99">
        <v>20000</v>
      </c>
      <c r="I4" s="99">
        <v>4050</v>
      </c>
      <c r="J4" s="100">
        <f t="shared" si="0"/>
        <v>20.25</v>
      </c>
      <c r="K4" s="99">
        <v>13000</v>
      </c>
      <c r="L4" s="99">
        <f t="shared" si="1"/>
        <v>20000</v>
      </c>
      <c r="M4" s="99">
        <v>13000</v>
      </c>
      <c r="N4" s="101">
        <v>399</v>
      </c>
      <c r="O4" s="102">
        <v>420</v>
      </c>
      <c r="P4" s="103">
        <v>3.2639999999999998</v>
      </c>
      <c r="Q4" s="103">
        <v>2.754</v>
      </c>
      <c r="R4" s="99">
        <f t="shared" si="2"/>
        <v>50.125313283208023</v>
      </c>
      <c r="S4" s="99">
        <f t="shared" si="3"/>
        <v>6127.4509803921574</v>
      </c>
      <c r="T4" s="142">
        <f t="shared" si="4"/>
        <v>0.14066691874178505</v>
      </c>
      <c r="U4" s="103">
        <v>275</v>
      </c>
    </row>
    <row r="5" spans="2:54" x14ac:dyDescent="0.25">
      <c r="B5" t="s">
        <v>132</v>
      </c>
      <c r="C5" t="s">
        <v>133</v>
      </c>
      <c r="D5" s="98">
        <v>39174</v>
      </c>
      <c r="E5" s="99">
        <v>22200</v>
      </c>
      <c r="F5" t="s">
        <v>97</v>
      </c>
      <c r="G5" t="s">
        <v>98</v>
      </c>
      <c r="H5" s="99">
        <v>22200</v>
      </c>
      <c r="I5" s="99">
        <v>0</v>
      </c>
      <c r="J5" s="100">
        <f t="shared" si="0"/>
        <v>0</v>
      </c>
      <c r="K5" s="99">
        <v>20985</v>
      </c>
      <c r="L5" s="99">
        <f t="shared" si="1"/>
        <v>22200</v>
      </c>
      <c r="M5" s="99">
        <v>20985</v>
      </c>
      <c r="N5" s="101">
        <v>453.98001099999999</v>
      </c>
      <c r="O5" s="102">
        <v>200</v>
      </c>
      <c r="P5" s="103">
        <v>7.18</v>
      </c>
      <c r="Q5" s="103">
        <v>7.18</v>
      </c>
      <c r="R5" s="99">
        <f t="shared" si="2"/>
        <v>48.900831450924834</v>
      </c>
      <c r="S5" s="99">
        <f t="shared" si="3"/>
        <v>3091.9220055710307</v>
      </c>
      <c r="T5" s="142">
        <f t="shared" si="4"/>
        <v>7.0980762295019068E-2</v>
      </c>
      <c r="U5" s="103">
        <v>453.98001098632801</v>
      </c>
    </row>
    <row r="6" spans="2:54" x14ac:dyDescent="0.25">
      <c r="B6" t="s">
        <v>134</v>
      </c>
      <c r="C6" t="s">
        <v>135</v>
      </c>
      <c r="D6" s="98">
        <v>39188</v>
      </c>
      <c r="E6" s="99">
        <v>13000</v>
      </c>
      <c r="F6" t="s">
        <v>97</v>
      </c>
      <c r="G6" t="s">
        <v>129</v>
      </c>
      <c r="H6" s="99">
        <v>13000</v>
      </c>
      <c r="I6" s="99">
        <v>4250</v>
      </c>
      <c r="J6" s="100">
        <f t="shared" si="0"/>
        <v>32.692307692307693</v>
      </c>
      <c r="K6" s="99">
        <v>8495</v>
      </c>
      <c r="L6" s="99">
        <f t="shared" si="1"/>
        <v>13000</v>
      </c>
      <c r="M6" s="99">
        <v>8495</v>
      </c>
      <c r="N6" s="101">
        <v>348.220215</v>
      </c>
      <c r="O6" s="102">
        <v>200</v>
      </c>
      <c r="P6" s="103">
        <v>2.4969999999999999</v>
      </c>
      <c r="Q6" s="103">
        <v>2.4969999999999999</v>
      </c>
      <c r="R6" s="99">
        <f t="shared" si="2"/>
        <v>37.332697643644842</v>
      </c>
      <c r="S6" s="99">
        <f t="shared" si="3"/>
        <v>5206.247496996396</v>
      </c>
      <c r="T6" s="142">
        <f t="shared" si="4"/>
        <v>0.11951899671708897</v>
      </c>
      <c r="U6" s="103">
        <v>400</v>
      </c>
    </row>
    <row r="7" spans="2:54" x14ac:dyDescent="0.25">
      <c r="B7" t="s">
        <v>136</v>
      </c>
      <c r="D7" s="98">
        <v>39307</v>
      </c>
      <c r="E7" s="99">
        <v>25000</v>
      </c>
      <c r="F7" t="s">
        <v>97</v>
      </c>
      <c r="G7" t="s">
        <v>98</v>
      </c>
      <c r="H7" s="99">
        <v>25000</v>
      </c>
      <c r="I7" s="99">
        <v>0</v>
      </c>
      <c r="J7" s="100">
        <f t="shared" si="0"/>
        <v>0</v>
      </c>
      <c r="K7" s="99">
        <v>23895</v>
      </c>
      <c r="L7" s="99">
        <f t="shared" si="1"/>
        <v>25000</v>
      </c>
      <c r="M7" s="99">
        <v>23895</v>
      </c>
      <c r="N7" s="101">
        <v>529.23553500000003</v>
      </c>
      <c r="O7" s="102">
        <v>200</v>
      </c>
      <c r="P7" s="103">
        <v>11.32</v>
      </c>
      <c r="Q7" s="103">
        <v>11.32</v>
      </c>
      <c r="R7" s="99">
        <f t="shared" si="2"/>
        <v>47.23794671119353</v>
      </c>
      <c r="S7" s="99">
        <f t="shared" si="3"/>
        <v>2208.4805653710246</v>
      </c>
      <c r="T7" s="142">
        <f t="shared" si="4"/>
        <v>5.0699737497039134E-2</v>
      </c>
      <c r="U7" s="103">
        <v>675</v>
      </c>
      <c r="AB7" s="1"/>
      <c r="AS7" s="1"/>
      <c r="AU7" s="1"/>
    </row>
    <row r="8" spans="2:54" x14ac:dyDescent="0.25">
      <c r="B8" t="s">
        <v>137</v>
      </c>
      <c r="D8" s="98">
        <v>44074</v>
      </c>
      <c r="H8" s="99">
        <v>20000</v>
      </c>
      <c r="L8" s="99">
        <v>20000</v>
      </c>
      <c r="N8" s="101">
        <v>306.2</v>
      </c>
      <c r="O8" s="102">
        <v>300</v>
      </c>
      <c r="R8" s="99">
        <f t="shared" si="2"/>
        <v>65.316786414108435</v>
      </c>
    </row>
    <row r="9" spans="2:54" x14ac:dyDescent="0.25">
      <c r="B9" t="s">
        <v>138</v>
      </c>
      <c r="D9" s="98">
        <v>44158</v>
      </c>
      <c r="H9" s="99">
        <v>55000</v>
      </c>
      <c r="L9" s="99">
        <v>45200</v>
      </c>
      <c r="N9" s="101">
        <v>996</v>
      </c>
      <c r="O9" s="102">
        <v>200</v>
      </c>
      <c r="R9" s="99">
        <v>47</v>
      </c>
    </row>
    <row r="10" spans="2:54" ht="15.75" thickBot="1" x14ac:dyDescent="0.3">
      <c r="B10" t="s">
        <v>139</v>
      </c>
      <c r="C10" t="s">
        <v>140</v>
      </c>
      <c r="D10" s="98">
        <v>44504</v>
      </c>
      <c r="E10" s="99">
        <v>16000</v>
      </c>
      <c r="F10" t="s">
        <v>97</v>
      </c>
      <c r="G10" t="s">
        <v>141</v>
      </c>
      <c r="H10" s="99">
        <v>16000</v>
      </c>
      <c r="I10" s="99">
        <v>0</v>
      </c>
      <c r="J10" s="100">
        <v>0</v>
      </c>
      <c r="K10" s="99">
        <v>11251</v>
      </c>
      <c r="L10" s="99">
        <v>16000</v>
      </c>
      <c r="M10" s="99">
        <v>11251</v>
      </c>
      <c r="N10" s="101">
        <v>200</v>
      </c>
      <c r="O10" s="102">
        <v>200</v>
      </c>
      <c r="P10" s="103">
        <v>1.95</v>
      </c>
      <c r="Q10" s="103">
        <v>1.95</v>
      </c>
      <c r="R10" s="99">
        <v>80</v>
      </c>
      <c r="S10" s="99">
        <v>8205.1282051282051</v>
      </c>
      <c r="T10" s="142">
        <v>0.18836382472746108</v>
      </c>
      <c r="U10" s="103">
        <v>200</v>
      </c>
    </row>
    <row r="11" spans="2:54" ht="15.75" thickTop="1" x14ac:dyDescent="0.25">
      <c r="B11" s="111"/>
      <c r="C11" s="111"/>
      <c r="D11" s="112" t="s">
        <v>102</v>
      </c>
      <c r="E11" s="113">
        <f>+SUM(E3:E7)</f>
        <v>105200</v>
      </c>
      <c r="F11" s="111"/>
      <c r="G11" s="111"/>
      <c r="H11" s="113">
        <f t="shared" ref="H11:N11" si="5">+SUM(H3:H10)</f>
        <v>196200</v>
      </c>
      <c r="I11" s="113">
        <f t="shared" si="5"/>
        <v>12250</v>
      </c>
      <c r="J11" s="113">
        <f t="shared" si="5"/>
        <v>68.742307692307691</v>
      </c>
      <c r="K11" s="113">
        <f t="shared" si="5"/>
        <v>90924</v>
      </c>
      <c r="L11" s="113">
        <f t="shared" si="5"/>
        <v>186400</v>
      </c>
      <c r="M11" s="113">
        <f t="shared" si="5"/>
        <v>90924</v>
      </c>
      <c r="N11" s="113">
        <f t="shared" si="5"/>
        <v>3648.9123719999998</v>
      </c>
      <c r="O11" s="115"/>
      <c r="P11" s="117">
        <f>+SUM(P3:P7)</f>
        <v>27.366999999999997</v>
      </c>
      <c r="Q11" s="117">
        <f>+SUM(Q3:Q7)</f>
        <v>26.856999999999999</v>
      </c>
      <c r="R11" s="113"/>
      <c r="S11" s="113"/>
      <c r="T11" s="143"/>
      <c r="U11" s="117"/>
    </row>
    <row r="12" spans="2:54" x14ac:dyDescent="0.25">
      <c r="B12" s="118"/>
      <c r="C12" s="118"/>
      <c r="D12" s="119"/>
      <c r="E12" s="120"/>
      <c r="F12" s="118"/>
      <c r="G12" s="118"/>
      <c r="H12" s="120"/>
      <c r="I12" s="120" t="s">
        <v>142</v>
      </c>
      <c r="J12" s="121">
        <f>I11/H11*100</f>
        <v>6.2436289500509679</v>
      </c>
      <c r="K12" s="120"/>
      <c r="L12" s="120"/>
      <c r="M12" s="120"/>
      <c r="N12" s="122"/>
      <c r="O12" s="123"/>
      <c r="P12" s="124"/>
      <c r="Q12" s="124"/>
      <c r="R12" s="120"/>
      <c r="S12" s="120"/>
      <c r="T12" s="144"/>
      <c r="U12" s="124"/>
    </row>
    <row r="13" spans="2:54" x14ac:dyDescent="0.25">
      <c r="B13" s="125"/>
      <c r="C13" s="125"/>
      <c r="D13" s="126"/>
      <c r="E13" s="127"/>
      <c r="F13" s="125"/>
      <c r="G13" s="125"/>
      <c r="H13" s="127"/>
      <c r="I13" s="127" t="s">
        <v>143</v>
      </c>
      <c r="J13" s="128">
        <f>STDEV(J3:J5)</f>
        <v>10.641937480239834</v>
      </c>
      <c r="K13" s="127"/>
      <c r="L13" s="127" t="s">
        <v>144</v>
      </c>
      <c r="M13" s="127"/>
      <c r="N13" s="129">
        <f>L11/N11</f>
        <v>51.08371509010302</v>
      </c>
      <c r="O13" s="130"/>
      <c r="P13" s="131"/>
      <c r="Q13" s="131"/>
      <c r="R13" s="127"/>
      <c r="S13" s="127"/>
      <c r="T13" s="145">
        <f>L11/P11/43560</f>
        <v>0.15636186605203703</v>
      </c>
      <c r="U13" s="131"/>
    </row>
  </sheetData>
  <conditionalFormatting sqref="B3:U1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1.1354166666666667" bottom="0.75" header="0.3" footer="0.3"/>
  <pageSetup orientation="portrait" horizontalDpi="0" verticalDpi="0" r:id="rId1"/>
  <headerFooter>
    <oddHeader xml:space="preserve">&amp;L2025 Tax Year&amp;C&amp;"-,Bold"&amp;16HIGHWAY FRONTAGE
&amp;14COMMERCIAL-INDUSTRIAL
&amp;12CARP LAKE - GREENLAND - ONTONAGON&amp;R4/1/2022-3/31/2024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 25</vt:lpstr>
      <vt:lpstr>RES-COMM-IND 25</vt:lpstr>
      <vt:lpstr>TC 25</vt:lpstr>
      <vt:lpstr>LANDFILL 25</vt:lpstr>
      <vt:lpstr>TOWNSITE 25</vt:lpstr>
      <vt:lpstr>COMM HWY FRONTAGE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2025-04-24T15:31:29Z</cp:lastPrinted>
  <dcterms:created xsi:type="dcterms:W3CDTF">2025-01-07T20:26:47Z</dcterms:created>
  <dcterms:modified xsi:type="dcterms:W3CDTF">2025-04-24T15:33:21Z</dcterms:modified>
</cp:coreProperties>
</file>